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kalmbac\Documents\Brian Files\ANMP Publications\Organic Poultry\PRA manure estimate_organic poultry\"/>
    </mc:Choice>
  </mc:AlternateContent>
  <bookViews>
    <workbookView xWindow="0" yWindow="0" windowWidth="28800" windowHeight="11400"/>
  </bookViews>
  <sheets>
    <sheet name="Calculation" sheetId="1" r:id="rId1"/>
    <sheet name="Table 1" sheetId="2" r:id="rId2"/>
  </sheets>
  <calcPr calcId="162913"/>
</workbook>
</file>

<file path=xl/calcChain.xml><?xml version="1.0" encoding="utf-8"?>
<calcChain xmlns="http://schemas.openxmlformats.org/spreadsheetml/2006/main">
  <c r="F17" i="1" l="1"/>
  <c r="F20" i="1" s="1"/>
  <c r="E17" i="1"/>
  <c r="E20" i="1" s="1"/>
  <c r="E12" i="1" l="1"/>
  <c r="E25" i="1" l="1"/>
  <c r="E24" i="1"/>
  <c r="F24" i="1"/>
  <c r="F25" i="1" s="1"/>
  <c r="D24" i="1"/>
  <c r="D17" i="1" l="1"/>
  <c r="D34" i="1" l="1"/>
  <c r="E37" i="1"/>
  <c r="F37" i="1"/>
  <c r="D20" i="1"/>
  <c r="E34" i="1" l="1"/>
  <c r="E35" i="1" s="1"/>
  <c r="F34" i="1"/>
  <c r="F35" i="1" s="1"/>
  <c r="D25" i="1" l="1"/>
  <c r="F26" i="1" l="1"/>
  <c r="F28" i="1" s="1"/>
  <c r="E26" i="1"/>
  <c r="E28" i="1" s="1"/>
  <c r="D26" i="1"/>
  <c r="D28" i="1" s="1"/>
  <c r="D35" i="1" s="1"/>
  <c r="D37" i="1" l="1"/>
</calcChain>
</file>

<file path=xl/sharedStrings.xml><?xml version="1.0" encoding="utf-8"?>
<sst xmlns="http://schemas.openxmlformats.org/spreadsheetml/2006/main" count="74" uniqueCount="74">
  <si>
    <t>Farm name:</t>
  </si>
  <si>
    <t>Starting date:</t>
  </si>
  <si>
    <t>Ending date:</t>
  </si>
  <si>
    <t>A.</t>
  </si>
  <si>
    <t>Total days in manure production period:</t>
  </si>
  <si>
    <t>B.</t>
  </si>
  <si>
    <t>C.</t>
  </si>
  <si>
    <t>D.</t>
  </si>
  <si>
    <t>E.</t>
  </si>
  <si>
    <t>F.</t>
  </si>
  <si>
    <t>G.</t>
  </si>
  <si>
    <t>H.</t>
  </si>
  <si>
    <t>I.</t>
  </si>
  <si>
    <t>J.</t>
  </si>
  <si>
    <t>K.</t>
  </si>
  <si>
    <t>L.</t>
  </si>
  <si>
    <t>Q.</t>
  </si>
  <si>
    <t>You can only edit values highlighted in blue</t>
  </si>
  <si>
    <t>Poultry Group</t>
  </si>
  <si>
    <t>Market Weight (lbs.)</t>
  </si>
  <si>
    <t># of birds/house</t>
  </si>
  <si>
    <t>Poultry Information</t>
  </si>
  <si>
    <t>Weight of manure/AU/day (lbs.)</t>
  </si>
  <si>
    <t>Plant Available Nitrogen (PAN) Deposited on PRA</t>
  </si>
  <si>
    <t>For Integrated Organic Poultry Operations</t>
  </si>
  <si>
    <t>Assumptions Included in Calculations:</t>
  </si>
  <si>
    <t>M.</t>
  </si>
  <si>
    <t>N.</t>
  </si>
  <si>
    <t>O.</t>
  </si>
  <si>
    <t>P.</t>
  </si>
  <si>
    <t>R.</t>
  </si>
  <si>
    <t>S.</t>
  </si>
  <si>
    <t>T.</t>
  </si>
  <si>
    <t>U.</t>
  </si>
  <si>
    <r>
      <t xml:space="preserve">Total day equivalents confined                                              </t>
    </r>
    <r>
      <rPr>
        <b/>
        <sz val="12"/>
        <rFont val="Arial"/>
        <family val="2"/>
      </rPr>
      <t xml:space="preserve">  (H + K)</t>
    </r>
  </si>
  <si>
    <t>6) Free-range broiler manure contains approximately 34 lbs PAN per ton</t>
  </si>
  <si>
    <t>AGRICULTURAL NUTRIENT MANAGEMENT PROGRAM</t>
  </si>
  <si>
    <t>(301) 405-1319 | FAX (301) 314-7375</t>
  </si>
  <si>
    <t>0116 SYMONS HALL | ENVIRONMENTAL SCIENCE AND TECHNOLOGY | COLLEGE PARK, MARYLAND 20742</t>
  </si>
  <si>
    <t>LOCAL GOVERNMENTS | U.S. DEPARTMENT OF AGRICULTURE COOPERATING EQUAL OPPORTUNITY PROGRAMS</t>
  </si>
  <si>
    <t>Table 1. Nitrogen requirement for managed grasses</t>
  </si>
  <si>
    <t>Tall fescue</t>
  </si>
  <si>
    <t>Fine fescue</t>
  </si>
  <si>
    <t>Perennial ryegrass</t>
  </si>
  <si>
    <t>Zoysiagrasss</t>
  </si>
  <si>
    <t>Bermudagrass</t>
  </si>
  <si>
    <t>Bluegrass</t>
  </si>
  <si>
    <t>Nitrogen (N) recommedation (lbs/ac/yr)*</t>
  </si>
  <si>
    <t>* Maryland Professional Lawn Care Manual</t>
  </si>
  <si>
    <r>
      <t xml:space="preserve">PAN applied via excreted manure (lbs/ac/yr)     </t>
    </r>
    <r>
      <rPr>
        <b/>
        <sz val="12"/>
        <rFont val="Arial"/>
        <family val="2"/>
      </rPr>
      <t>[(O x 34)/R]</t>
    </r>
  </si>
  <si>
    <t>7) The annual N recommendation for fine fescue turf is 65 lbs N/ac.  This is the default entry in row T.</t>
  </si>
  <si>
    <t>Grass Species</t>
  </si>
  <si>
    <t>Estimate of Manure Deposited on Poultry Pasture</t>
  </si>
  <si>
    <t>Updated: 12-4-19</t>
  </si>
  <si>
    <r>
      <t xml:space="preserve">Avg. weight during pasture access period              </t>
    </r>
    <r>
      <rPr>
        <b/>
        <sz val="12"/>
        <rFont val="Arial"/>
        <family val="2"/>
      </rPr>
      <t>(C + 3)/2</t>
    </r>
  </si>
  <si>
    <t>Percentage of birds accessing pasture</t>
  </si>
  <si>
    <r>
      <t>Animal units (AU) of birds accessing pasture                                                   [(</t>
    </r>
    <r>
      <rPr>
        <b/>
        <sz val="12"/>
        <rFont val="Arial"/>
        <family val="2"/>
      </rPr>
      <t>C</t>
    </r>
    <r>
      <rPr>
        <sz val="12"/>
        <rFont val="Arial"/>
        <family val="2"/>
      </rPr>
      <t xml:space="preserve"> x </t>
    </r>
    <r>
      <rPr>
        <b/>
        <sz val="12"/>
        <rFont val="Arial"/>
        <family val="2"/>
      </rPr>
      <t>D</t>
    </r>
    <r>
      <rPr>
        <sz val="12"/>
        <rFont val="Arial"/>
        <family val="2"/>
      </rPr>
      <t>)/1000]</t>
    </r>
  </si>
  <si>
    <t>Full days confined during manure production period (no access to pasture)</t>
  </si>
  <si>
    <t>Days partially confined during manure production period (access to pasture)</t>
  </si>
  <si>
    <t>Hours per day access to pasture</t>
  </si>
  <si>
    <r>
      <t xml:space="preserve">Total day equivalents unconfined on pasture                                           </t>
    </r>
    <r>
      <rPr>
        <b/>
        <sz val="12"/>
        <rFont val="Arial"/>
        <family val="2"/>
      </rPr>
      <t xml:space="preserve"> (A - L)</t>
    </r>
  </si>
  <si>
    <r>
      <t xml:space="preserve">Weight of manure on pasture (tons)                                              </t>
    </r>
    <r>
      <rPr>
        <b/>
        <sz val="12"/>
        <rFont val="Arial"/>
        <family val="2"/>
      </rPr>
      <t xml:space="preserve"> [(G x M x N)/2000]</t>
    </r>
  </si>
  <si>
    <t>Length of pasture (feet)</t>
  </si>
  <si>
    <t>Width of pasture (feet)</t>
  </si>
  <si>
    <r>
      <t xml:space="preserve">Area of pasture (acres)                                               </t>
    </r>
    <r>
      <rPr>
        <b/>
        <sz val="12"/>
        <rFont val="Arial"/>
        <family val="2"/>
      </rPr>
      <t>[(P x Q)/43,560]</t>
    </r>
  </si>
  <si>
    <r>
      <t xml:space="preserve">Nitrogen (N) recommendation for plant species in pasture (lbs/ac/yr) </t>
    </r>
    <r>
      <rPr>
        <b/>
        <sz val="12"/>
        <rFont val="Arial"/>
        <family val="2"/>
      </rPr>
      <t>(Table 1)</t>
    </r>
  </si>
  <si>
    <t>1) Birds will have access to the pasture a maximum of 50 days per year, due to climate and bird age limitations</t>
  </si>
  <si>
    <t>2) Birds weigh approximately 3 lbs when first allowed access to the pasture.</t>
  </si>
  <si>
    <t xml:space="preserve">3) Birds will have access to the pasture for a maximum of 6 hours per day </t>
  </si>
  <si>
    <t>4) Based on information from animal scientists, 1% of the total birds accessing the pasture at any given time is a reasonable estimate.  This is the default entry in row F.</t>
  </si>
  <si>
    <t xml:space="preserve">5) These estimates are valid for all poultry houses on the operation as long as bird type/market weight, house capacity, and pasture area are all the same.  </t>
  </si>
  <si>
    <r>
      <t xml:space="preserve">Ratio of PAN applied to N recommendation          </t>
    </r>
    <r>
      <rPr>
        <b/>
        <sz val="12"/>
        <rFont val="Arial"/>
        <family val="2"/>
      </rPr>
      <t>(S / T)</t>
    </r>
  </si>
  <si>
    <r>
      <t xml:space="preserve">Day equivalents partially confined                            </t>
    </r>
    <r>
      <rPr>
        <b/>
        <sz val="12"/>
        <rFont val="Arial"/>
        <family val="2"/>
      </rPr>
      <t>(I * (24-J))/24</t>
    </r>
  </si>
  <si>
    <t>Manure Production period (calculate on a yearly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</si>
</sst>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1" x14ac:knownFonts="1">
    <font>
      <sz val="16"/>
      <name val="Arial"/>
    </font>
    <font>
      <sz val="12"/>
      <name val="Arial"/>
      <family val="2"/>
    </font>
    <font>
      <b/>
      <sz val="12"/>
      <name val="Arial"/>
      <family val="2"/>
    </font>
    <font>
      <b/>
      <sz val="14"/>
      <name val="Arial"/>
      <family val="2"/>
    </font>
    <font>
      <b/>
      <sz val="18"/>
      <name val="Arial"/>
      <family val="2"/>
    </font>
    <font>
      <sz val="12"/>
      <name val="Arial"/>
    </font>
    <font>
      <sz val="8"/>
      <name val="Arial"/>
      <family val="2"/>
    </font>
    <font>
      <sz val="9"/>
      <name val="Arial"/>
      <family val="2"/>
    </font>
    <font>
      <b/>
      <i/>
      <sz val="14"/>
      <name val="Arial"/>
      <family val="2"/>
    </font>
    <font>
      <b/>
      <sz val="16"/>
      <name val="Arial"/>
      <family val="2"/>
    </font>
    <font>
      <sz val="16"/>
      <name val="Arial"/>
      <family val="2"/>
    </font>
  </fonts>
  <fills count="6">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rgb="FFFFFF99"/>
        <bgColor indexed="64"/>
      </patternFill>
    </fill>
    <fill>
      <patternFill patternType="solid">
        <fgColor rgb="FF99CCFF"/>
        <bgColor indexed="64"/>
      </patternFill>
    </fill>
  </fills>
  <borders count="23">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0"/>
      </top>
      <bottom style="thin">
        <color indexed="64"/>
      </bottom>
      <diagonal/>
    </border>
    <border>
      <left/>
      <right style="thin">
        <color indexed="64"/>
      </right>
      <top style="thin">
        <color indexed="0"/>
      </top>
      <bottom style="thin">
        <color indexed="64"/>
      </bottom>
      <diagonal/>
    </border>
    <border>
      <left/>
      <right/>
      <top style="thin">
        <color indexed="0"/>
      </top>
      <bottom style="thin">
        <color indexed="0"/>
      </bottom>
      <diagonal/>
    </border>
    <border>
      <left/>
      <right style="thin">
        <color indexed="0"/>
      </right>
      <top style="thin">
        <color indexed="0"/>
      </top>
      <bottom style="thin">
        <color indexed="0"/>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1">
    <xf numFmtId="0" fontId="0" fillId="0" borderId="0"/>
  </cellStyleXfs>
  <cellXfs count="85">
    <xf numFmtId="0" fontId="0" fillId="0" borderId="0" xfId="0"/>
    <xf numFmtId="0" fontId="2" fillId="3" borderId="3" xfId="0" applyFont="1" applyFill="1" applyBorder="1" applyProtection="1">
      <protection locked="0"/>
    </xf>
    <xf numFmtId="0" fontId="1" fillId="3" borderId="3" xfId="0" applyFont="1" applyFill="1" applyBorder="1" applyProtection="1">
      <protection locked="0"/>
    </xf>
    <xf numFmtId="14" fontId="2" fillId="3" borderId="3" xfId="0" applyNumberFormat="1" applyFont="1" applyFill="1" applyBorder="1" applyAlignment="1" applyProtection="1">
      <alignment horizontal="center"/>
      <protection locked="0"/>
    </xf>
    <xf numFmtId="0" fontId="1" fillId="3" borderId="11" xfId="0" applyFont="1" applyFill="1" applyBorder="1" applyAlignment="1" applyProtection="1">
      <alignment horizontal="center"/>
      <protection locked="0"/>
    </xf>
    <xf numFmtId="0" fontId="1" fillId="3" borderId="5" xfId="0" applyFont="1" applyFill="1" applyBorder="1" applyAlignment="1" applyProtection="1">
      <alignment horizontal="center"/>
      <protection locked="0"/>
    </xf>
    <xf numFmtId="0" fontId="1" fillId="0" borderId="0" xfId="0" applyFont="1" applyProtection="1"/>
    <xf numFmtId="0" fontId="7" fillId="0" borderId="0" xfId="0" applyFont="1" applyAlignment="1" applyProtection="1">
      <alignment horizontal="center"/>
    </xf>
    <xf numFmtId="0" fontId="3" fillId="0" borderId="0" xfId="0" applyFont="1" applyProtection="1"/>
    <xf numFmtId="0" fontId="1" fillId="0" borderId="0" xfId="0" applyFont="1" applyAlignment="1" applyProtection="1">
      <alignment horizontal="right"/>
    </xf>
    <xf numFmtId="14" fontId="1" fillId="0" borderId="0" xfId="0" applyNumberFormat="1" applyFont="1" applyProtection="1"/>
    <xf numFmtId="0" fontId="1" fillId="0" borderId="0" xfId="0" applyFont="1" applyAlignment="1" applyProtection="1">
      <alignment horizontal="center"/>
    </xf>
    <xf numFmtId="0" fontId="1" fillId="2" borderId="3" xfId="0" applyFont="1" applyFill="1" applyBorder="1" applyAlignment="1" applyProtection="1">
      <alignment horizontal="center"/>
    </xf>
    <xf numFmtId="0" fontId="1" fillId="0" borderId="1" xfId="0" applyFont="1" applyBorder="1" applyAlignment="1" applyProtection="1">
      <alignment horizontal="left"/>
    </xf>
    <xf numFmtId="0" fontId="1" fillId="0" borderId="10" xfId="0" applyFont="1" applyBorder="1" applyAlignment="1" applyProtection="1">
      <alignment horizontal="left"/>
    </xf>
    <xf numFmtId="0" fontId="1" fillId="0" borderId="5" xfId="0" applyFont="1" applyBorder="1" applyAlignment="1" applyProtection="1">
      <alignment horizontal="left"/>
    </xf>
    <xf numFmtId="0" fontId="3" fillId="0" borderId="8" xfId="0" applyFont="1" applyBorder="1" applyAlignment="1" applyProtection="1">
      <alignment vertical="top"/>
    </xf>
    <xf numFmtId="0" fontId="3" fillId="0" borderId="6" xfId="0" applyFont="1" applyBorder="1" applyAlignment="1" applyProtection="1">
      <alignment vertical="top"/>
    </xf>
    <xf numFmtId="0" fontId="1" fillId="4" borderId="5" xfId="0" applyFont="1" applyFill="1" applyBorder="1" applyAlignment="1" applyProtection="1">
      <alignment horizontal="center"/>
    </xf>
    <xf numFmtId="0" fontId="1" fillId="0" borderId="9" xfId="0" applyFont="1" applyBorder="1" applyAlignment="1" applyProtection="1">
      <alignment horizontal="left" vertical="top" wrapText="1"/>
    </xf>
    <xf numFmtId="0" fontId="1" fillId="0" borderId="10" xfId="0" applyFont="1" applyBorder="1" applyAlignment="1" applyProtection="1">
      <alignment horizontal="left" vertical="top"/>
    </xf>
    <xf numFmtId="0" fontId="1" fillId="2" borderId="5" xfId="0" applyFont="1" applyFill="1" applyBorder="1" applyAlignment="1" applyProtection="1">
      <alignment horizontal="center"/>
    </xf>
    <xf numFmtId="0" fontId="3" fillId="0" borderId="7" xfId="0" applyFont="1" applyBorder="1" applyAlignment="1" applyProtection="1">
      <alignment vertical="top"/>
    </xf>
    <xf numFmtId="164" fontId="1" fillId="2" borderId="11" xfId="0" applyNumberFormat="1" applyFont="1" applyFill="1" applyBorder="1" applyAlignment="1" applyProtection="1">
      <alignment horizontal="center"/>
    </xf>
    <xf numFmtId="0" fontId="3" fillId="0" borderId="0" xfId="0" applyFont="1" applyBorder="1" applyAlignment="1" applyProtection="1">
      <alignment vertical="top"/>
    </xf>
    <xf numFmtId="0" fontId="1" fillId="0" borderId="0" xfId="0" applyFont="1" applyBorder="1" applyAlignment="1" applyProtection="1">
      <alignment horizontal="left" vertical="top" wrapText="1"/>
    </xf>
    <xf numFmtId="4" fontId="1"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0" fontId="1" fillId="0" borderId="10" xfId="0" applyFont="1" applyBorder="1" applyAlignment="1" applyProtection="1">
      <alignment horizontal="left" vertical="top" wrapText="1"/>
    </xf>
    <xf numFmtId="3" fontId="1" fillId="0" borderId="1" xfId="0" applyNumberFormat="1" applyFont="1" applyFill="1" applyBorder="1" applyAlignment="1" applyProtection="1">
      <alignment horizontal="left"/>
    </xf>
    <xf numFmtId="3" fontId="1" fillId="0" borderId="2" xfId="0" applyNumberFormat="1" applyFont="1" applyFill="1" applyBorder="1" applyAlignment="1" applyProtection="1">
      <alignment horizontal="left"/>
    </xf>
    <xf numFmtId="0" fontId="3" fillId="0" borderId="11" xfId="0" applyFont="1" applyBorder="1" applyAlignment="1" applyProtection="1">
      <alignment vertical="top"/>
    </xf>
    <xf numFmtId="0" fontId="3" fillId="0" borderId="5" xfId="0" applyFont="1" applyBorder="1" applyAlignment="1" applyProtection="1">
      <alignment vertical="top"/>
    </xf>
    <xf numFmtId="4" fontId="1" fillId="4" borderId="5" xfId="0" applyNumberFormat="1" applyFont="1" applyFill="1" applyBorder="1" applyAlignment="1" applyProtection="1">
      <alignment horizontal="center"/>
    </xf>
    <xf numFmtId="0" fontId="3" fillId="0" borderId="5" xfId="0" applyFont="1" applyBorder="1" applyProtection="1"/>
    <xf numFmtId="165" fontId="1" fillId="4" borderId="5" xfId="0" applyNumberFormat="1" applyFont="1" applyFill="1" applyBorder="1" applyAlignment="1" applyProtection="1">
      <alignment horizontal="center"/>
    </xf>
    <xf numFmtId="2" fontId="1" fillId="4" borderId="5" xfId="0" applyNumberFormat="1" applyFont="1" applyFill="1" applyBorder="1" applyAlignment="1" applyProtection="1">
      <alignment horizontal="center"/>
    </xf>
    <xf numFmtId="0" fontId="1" fillId="0" borderId="0" xfId="0" applyFont="1" applyBorder="1" applyAlignment="1" applyProtection="1">
      <alignment wrapText="1"/>
    </xf>
    <xf numFmtId="0" fontId="1" fillId="0" borderId="0" xfId="0" applyFont="1" applyFill="1" applyAlignment="1" applyProtection="1">
      <alignment horizontal="center"/>
    </xf>
    <xf numFmtId="0" fontId="1" fillId="0" borderId="0" xfId="0" applyFont="1" applyFill="1" applyProtection="1"/>
    <xf numFmtId="0" fontId="1" fillId="0" borderId="0" xfId="0" applyFont="1" applyAlignment="1" applyProtection="1">
      <alignment wrapText="1"/>
    </xf>
    <xf numFmtId="164" fontId="1" fillId="5" borderId="10" xfId="0" applyNumberFormat="1" applyFont="1" applyFill="1" applyBorder="1" applyAlignment="1" applyProtection="1">
      <alignment horizontal="center"/>
      <protection locked="0"/>
    </xf>
    <xf numFmtId="164" fontId="1" fillId="5" borderId="5" xfId="0" applyNumberFormat="1" applyFont="1" applyFill="1" applyBorder="1" applyAlignment="1" applyProtection="1">
      <alignment horizontal="center"/>
      <protection locked="0"/>
    </xf>
    <xf numFmtId="0" fontId="1" fillId="5" borderId="5" xfId="0" applyFont="1" applyFill="1" applyBorder="1" applyAlignment="1" applyProtection="1">
      <alignment horizontal="center"/>
      <protection locked="0"/>
    </xf>
    <xf numFmtId="164" fontId="1" fillId="2" borderId="5" xfId="0" applyNumberFormat="1" applyFont="1" applyFill="1" applyBorder="1" applyAlignment="1" applyProtection="1">
      <alignment horizontal="center"/>
    </xf>
    <xf numFmtId="0" fontId="10" fillId="2" borderId="17" xfId="0" applyFont="1" applyFill="1" applyBorder="1" applyAlignment="1">
      <alignment horizontal="left"/>
    </xf>
    <xf numFmtId="0" fontId="10" fillId="2" borderId="18" xfId="0" applyFont="1" applyFill="1" applyBorder="1" applyAlignment="1">
      <alignment horizontal="center"/>
    </xf>
    <xf numFmtId="0" fontId="10" fillId="0" borderId="19" xfId="0" applyFont="1" applyBorder="1"/>
    <xf numFmtId="0" fontId="10" fillId="0" borderId="20" xfId="0" applyFont="1" applyBorder="1" applyAlignment="1">
      <alignment horizontal="center"/>
    </xf>
    <xf numFmtId="0" fontId="10" fillId="0" borderId="21" xfId="0" applyFont="1" applyBorder="1"/>
    <xf numFmtId="0" fontId="10" fillId="0" borderId="22" xfId="0" applyFont="1" applyBorder="1" applyAlignment="1">
      <alignment horizontal="center"/>
    </xf>
    <xf numFmtId="0" fontId="6" fillId="0" borderId="0" xfId="0" applyFont="1" applyAlignment="1"/>
    <xf numFmtId="0" fontId="10" fillId="0" borderId="0" xfId="0" applyFont="1"/>
    <xf numFmtId="0" fontId="6" fillId="0" borderId="0" xfId="0" applyFont="1" applyAlignment="1" applyProtection="1">
      <alignment horizontal="center"/>
    </xf>
    <xf numFmtId="0" fontId="1" fillId="0" borderId="9" xfId="0" applyFont="1" applyBorder="1" applyAlignment="1" applyProtection="1">
      <alignment horizontal="left" vertical="top"/>
    </xf>
    <xf numFmtId="0" fontId="1" fillId="0" borderId="10" xfId="0" applyFont="1" applyBorder="1" applyAlignment="1" applyProtection="1">
      <alignment horizontal="left" vertical="top"/>
    </xf>
    <xf numFmtId="0" fontId="1" fillId="0" borderId="9" xfId="0" applyFont="1" applyBorder="1" applyAlignment="1" applyProtection="1">
      <alignment horizontal="left" vertical="top" wrapText="1"/>
    </xf>
    <xf numFmtId="0" fontId="1" fillId="0" borderId="10" xfId="0" applyFont="1" applyBorder="1" applyAlignment="1" applyProtection="1">
      <alignment horizontal="left" vertical="top" wrapText="1"/>
    </xf>
    <xf numFmtId="0" fontId="1" fillId="0" borderId="5" xfId="0" applyFont="1" applyBorder="1" applyAlignment="1" applyProtection="1">
      <alignment wrapText="1"/>
    </xf>
    <xf numFmtId="0" fontId="1" fillId="0" borderId="1"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5" fillId="0" borderId="14" xfId="0" applyFont="1" applyFill="1" applyBorder="1" applyAlignment="1" applyProtection="1">
      <alignment horizontal="left" vertical="top" wrapText="1"/>
    </xf>
    <xf numFmtId="0" fontId="5" fillId="0" borderId="15" xfId="0" applyFont="1" applyFill="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2" fillId="0" borderId="0" xfId="0" applyFont="1" applyProtection="1"/>
    <xf numFmtId="0" fontId="1" fillId="0" borderId="0" xfId="0" applyFont="1" applyProtection="1"/>
    <xf numFmtId="0" fontId="1" fillId="0" borderId="0" xfId="0" applyFont="1" applyFill="1" applyAlignment="1" applyProtection="1">
      <alignment wrapText="1"/>
    </xf>
    <xf numFmtId="0" fontId="1" fillId="0" borderId="0" xfId="0" applyFont="1" applyAlignment="1" applyProtection="1">
      <alignment wrapText="1"/>
    </xf>
    <xf numFmtId="0" fontId="1" fillId="0" borderId="9" xfId="0" applyFont="1" applyFill="1" applyBorder="1" applyAlignment="1" applyProtection="1">
      <alignment horizontal="left" vertical="top" wrapText="1"/>
    </xf>
    <xf numFmtId="0" fontId="5" fillId="0" borderId="10" xfId="0" applyFont="1" applyFill="1" applyBorder="1" applyAlignment="1" applyProtection="1">
      <alignment horizontal="left" vertical="top" wrapText="1"/>
    </xf>
    <xf numFmtId="0" fontId="4" fillId="0" borderId="0" xfId="0" applyFont="1" applyAlignment="1" applyProtection="1">
      <alignment horizontal="center"/>
    </xf>
    <xf numFmtId="0" fontId="4" fillId="0" borderId="0" xfId="0" applyFont="1" applyAlignment="1" applyProtection="1">
      <alignment horizontal="center" vertical="center"/>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0" fontId="1" fillId="0" borderId="5" xfId="0" applyFont="1" applyBorder="1" applyAlignment="1" applyProtection="1">
      <alignment horizontal="left" vertical="top" wrapText="1"/>
    </xf>
    <xf numFmtId="0" fontId="3" fillId="0" borderId="0" xfId="0" applyFont="1" applyBorder="1" applyAlignment="1" applyProtection="1">
      <alignment horizontal="center" vertical="top"/>
    </xf>
    <xf numFmtId="0" fontId="3" fillId="0" borderId="3" xfId="0" applyFont="1" applyBorder="1" applyAlignment="1" applyProtection="1">
      <alignment horizontal="center"/>
    </xf>
    <xf numFmtId="0" fontId="5" fillId="0" borderId="12" xfId="0" applyFont="1" applyFill="1" applyBorder="1" applyAlignment="1" applyProtection="1">
      <alignment horizontal="left" vertical="top" wrapText="1"/>
    </xf>
    <xf numFmtId="0" fontId="5" fillId="0" borderId="13" xfId="0" applyFont="1" applyFill="1" applyBorder="1" applyAlignment="1" applyProtection="1">
      <alignment horizontal="left" vertical="top" wrapText="1"/>
    </xf>
    <xf numFmtId="0" fontId="1" fillId="0" borderId="5" xfId="0" applyFont="1" applyBorder="1" applyAlignment="1" applyProtection="1">
      <alignment vertical="top" wrapText="1"/>
    </xf>
    <xf numFmtId="0" fontId="9" fillId="0" borderId="16" xfId="0" applyFont="1" applyBorder="1" applyAlignment="1">
      <alignment horizontal="center"/>
    </xf>
    <xf numFmtId="0" fontId="7" fillId="0" borderId="0" xfId="0" applyFont="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DDDDDD"/>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EAEAEA"/>
      <rgbColor rgb="00333399"/>
      <rgbColor rgb="00333333"/>
    </indexedColors>
    <mruColors>
      <color rgb="FFFFFF99"/>
      <color rgb="FFFFFFFF"/>
      <color rgb="FFFF4F4F"/>
      <color rgb="FFFF4343"/>
      <color rgb="FFFF4B4B"/>
      <color rgb="FFFF5B5B"/>
      <color rgb="FFFF4747"/>
      <color rgb="FFF9796F"/>
      <color rgb="FFF88B80"/>
      <color rgb="FFABDA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48260</xdr:colOff>
      <xdr:row>0</xdr:row>
      <xdr:rowOff>81280</xdr:rowOff>
    </xdr:from>
    <xdr:to>
      <xdr:col>2</xdr:col>
      <xdr:colOff>1168400</xdr:colOff>
      <xdr:row>0</xdr:row>
      <xdr:rowOff>674546</xdr:rowOff>
    </xdr:to>
    <xdr:pic>
      <xdr:nvPicPr>
        <xdr:cNvPr id="4" name="Picture 3" descr="final_UMD_extension_wordmark_pms_Nutrient_Managem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60" y="81280"/>
          <a:ext cx="2656840" cy="593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114300</xdr:colOff>
      <xdr:row>0</xdr:row>
      <xdr:rowOff>63500</xdr:rowOff>
    </xdr:from>
    <xdr:to>
      <xdr:col>6</xdr:col>
      <xdr:colOff>76200</xdr:colOff>
      <xdr:row>1</xdr:row>
      <xdr:rowOff>114300</xdr:rowOff>
    </xdr:to>
    <xdr:sp macro="" textlink="">
      <xdr:nvSpPr>
        <xdr:cNvPr id="3" name="Text Box 6"/>
        <xdr:cNvSpPr txBox="1">
          <a:spLocks noChangeArrowheads="1"/>
        </xdr:cNvSpPr>
      </xdr:nvSpPr>
      <xdr:spPr bwMode="auto">
        <a:xfrm>
          <a:off x="5016500" y="63500"/>
          <a:ext cx="28321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marL="0" marR="7620">
            <a:spcBef>
              <a:spcPts val="0"/>
            </a:spcBef>
            <a:spcAft>
              <a:spcPts val="100"/>
            </a:spcAft>
          </a:pPr>
          <a:r>
            <a:rPr lang="en-US" sz="850">
              <a:effectLst/>
              <a:latin typeface="Times New Roman" panose="02020603050405020304" pitchFamily="18" charset="0"/>
              <a:ea typeface="Times" panose="02020603050405020304" pitchFamily="18" charset="0"/>
              <a:cs typeface="Times New Roman" panose="02020603050405020304" pitchFamily="18" charset="0"/>
            </a:rPr>
            <a:t>Agricultural Nutrient Management Program</a:t>
          </a:r>
          <a:endParaRPr lang="en-US" sz="85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100"/>
            </a:spcAft>
          </a:pPr>
          <a:r>
            <a:rPr lang="en-US" sz="850">
              <a:effectLst/>
              <a:latin typeface="Times New Roman" panose="02020603050405020304" pitchFamily="18" charset="0"/>
              <a:ea typeface="Times" panose="02020603050405020304" pitchFamily="18" charset="0"/>
              <a:cs typeface="Times New Roman" panose="02020603050405020304" pitchFamily="18" charset="0"/>
            </a:rPr>
            <a:t>Department of Environmental Science and Technology</a:t>
          </a:r>
          <a:endParaRPr lang="en-US" sz="85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100"/>
            </a:spcAft>
          </a:pPr>
          <a:r>
            <a:rPr lang="en-US" sz="850">
              <a:effectLst/>
              <a:latin typeface="Times New Roman" panose="02020603050405020304" pitchFamily="18" charset="0"/>
              <a:ea typeface="Times" panose="02020603050405020304" pitchFamily="18" charset="0"/>
              <a:cs typeface="Times New Roman" panose="02020603050405020304" pitchFamily="18" charset="0"/>
            </a:rPr>
            <a:t>0116 Symons Hall</a:t>
          </a:r>
          <a:br>
            <a:rPr lang="en-US" sz="850">
              <a:effectLst/>
              <a:latin typeface="Times New Roman" panose="02020603050405020304" pitchFamily="18" charset="0"/>
              <a:ea typeface="Times" panose="02020603050405020304" pitchFamily="18" charset="0"/>
              <a:cs typeface="Times New Roman" panose="02020603050405020304" pitchFamily="18" charset="0"/>
            </a:rPr>
          </a:br>
          <a:r>
            <a:rPr lang="en-US" sz="850">
              <a:effectLst/>
              <a:latin typeface="Times New Roman" panose="02020603050405020304" pitchFamily="18" charset="0"/>
              <a:ea typeface="Times" panose="02020603050405020304" pitchFamily="18" charset="0"/>
              <a:cs typeface="Times New Roman" panose="02020603050405020304" pitchFamily="18" charset="0"/>
            </a:rPr>
            <a:t>7998 Regents Dr.</a:t>
          </a:r>
          <a:endParaRPr lang="en-US" sz="85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100"/>
            </a:spcAft>
          </a:pPr>
          <a:r>
            <a:rPr lang="en-US" sz="850">
              <a:effectLst/>
              <a:latin typeface="Times New Roman" panose="02020603050405020304" pitchFamily="18" charset="0"/>
              <a:ea typeface="Times" panose="02020603050405020304" pitchFamily="18" charset="0"/>
              <a:cs typeface="Times New Roman" panose="02020603050405020304" pitchFamily="18" charset="0"/>
            </a:rPr>
            <a:t>College Park, MD 20742</a:t>
          </a:r>
          <a:endParaRPr lang="en-US" sz="85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100"/>
            </a:spcAft>
          </a:pPr>
          <a:r>
            <a:rPr lang="en-US" sz="850">
              <a:effectLst/>
              <a:latin typeface="Times New Roman" panose="02020603050405020304" pitchFamily="18" charset="0"/>
              <a:ea typeface="Times" panose="02020603050405020304" pitchFamily="18" charset="0"/>
              <a:cs typeface="Times New Roman" panose="02020603050405020304" pitchFamily="18" charset="0"/>
            </a:rPr>
            <a:t>TEL 301-405-1319 | FAX 301-314-7375</a:t>
          </a:r>
          <a:endParaRPr lang="en-US" sz="85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100"/>
            </a:spcAft>
          </a:pPr>
          <a:r>
            <a:rPr lang="en-US" sz="850">
              <a:effectLst/>
              <a:latin typeface="Times New Roman" panose="02020603050405020304" pitchFamily="18" charset="0"/>
              <a:ea typeface="Times" panose="02020603050405020304" pitchFamily="18" charset="0"/>
              <a:cs typeface="Times New Roman" panose="02020603050405020304" pitchFamily="18" charset="0"/>
            </a:rPr>
            <a:t>www.extension.umd.edu/anmp</a:t>
          </a:r>
          <a:endParaRPr lang="en-US" sz="85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0"/>
            </a:spcAft>
          </a:pPr>
          <a:r>
            <a:rPr lang="en-US" sz="1200">
              <a:effectLst/>
              <a:latin typeface="Times New Roman" panose="02020603050405020304" pitchFamily="18" charset="0"/>
              <a:ea typeface="Times" panose="02020603050405020304" pitchFamily="18" charset="0"/>
              <a:cs typeface="Times New Roman" panose="02020603050405020304" pitchFamily="18" charset="0"/>
            </a:rPr>
            <a:t> </a:t>
          </a:r>
          <a:endParaRPr lang="en-US" sz="1200">
            <a:effectLst/>
            <a:latin typeface="Times" panose="02020603050405020304" pitchFamily="18" charset="0"/>
            <a:ea typeface="Times" panose="02020603050405020304" pitchFamily="18" charset="0"/>
            <a:cs typeface="Times New Roman" panose="02020603050405020304" pitchFamily="18" charset="0"/>
          </a:endParaRPr>
        </a:p>
      </xdr:txBody>
    </xdr:sp>
    <xdr:clientData/>
  </xdr:twoCellAnchor>
  <xdr:twoCellAnchor>
    <xdr:from>
      <xdr:col>1</xdr:col>
      <xdr:colOff>635000</xdr:colOff>
      <xdr:row>48</xdr:row>
      <xdr:rowOff>38100</xdr:rowOff>
    </xdr:from>
    <xdr:to>
      <xdr:col>5</xdr:col>
      <xdr:colOff>927100</xdr:colOff>
      <xdr:row>50</xdr:row>
      <xdr:rowOff>123825</xdr:rowOff>
    </xdr:to>
    <xdr:sp macro="" textlink="">
      <xdr:nvSpPr>
        <xdr:cNvPr id="5" name="Text Box 8"/>
        <xdr:cNvSpPr txBox="1">
          <a:spLocks noChangeArrowheads="1"/>
        </xdr:cNvSpPr>
      </xdr:nvSpPr>
      <xdr:spPr bwMode="auto">
        <a:xfrm>
          <a:off x="901700" y="14884400"/>
          <a:ext cx="63627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marL="0" marR="0" algn="ctr">
            <a:spcBef>
              <a:spcPts val="0"/>
            </a:spcBef>
            <a:spcAft>
              <a:spcPts val="0"/>
            </a:spcAft>
          </a:pPr>
          <a:r>
            <a:rPr lang="en-US" sz="900">
              <a:effectLst/>
              <a:latin typeface="Times New Roman" panose="02020603050405020304" pitchFamily="18" charset="0"/>
              <a:ea typeface="+mn-ea"/>
              <a:cs typeface="Times New Roman" panose="02020603050405020304" pitchFamily="18" charset="0"/>
            </a:rPr>
            <a:t>University programs, activities, and facilities are available to all without regard to race, color, sex, gender identity or expression, sexual orientation, marital status, age, national origin, political affiliation, physical or mental disability, religion, protected veteran status, genetic information, personal appearance, or any other legally protected class.</a:t>
          </a:r>
          <a:r>
            <a:rPr lang="en-US" sz="900">
              <a:effectLst/>
              <a:latin typeface="Times New Roman" panose="02020603050405020304" pitchFamily="18" charset="0"/>
              <a:ea typeface="Times" panose="02020603050405020304" pitchFamily="18" charset="0"/>
              <a:cs typeface="Times New Roman" panose="02020603050405020304" pitchFamily="18" charset="0"/>
            </a:rPr>
            <a:t> </a:t>
          </a:r>
        </a:p>
        <a:p>
          <a:pPr marL="0" marR="0">
            <a:spcBef>
              <a:spcPts val="0"/>
            </a:spcBef>
            <a:spcAft>
              <a:spcPts val="0"/>
            </a:spcAft>
          </a:pPr>
          <a:r>
            <a:rPr lang="en-US" sz="1200">
              <a:effectLst/>
              <a:latin typeface="Times" panose="02020603050405020304" pitchFamily="18" charset="0"/>
              <a:ea typeface="Times" panose="02020603050405020304" pitchFamily="18" charset="0"/>
              <a:cs typeface="Times New Roman" panose="02020603050405020304"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1660070</xdr:colOff>
      <xdr:row>0</xdr:row>
      <xdr:rowOff>721179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857499" cy="7211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abSelected="1" zoomScale="75" zoomScaleNormal="75" workbookViewId="0">
      <selection activeCell="D56" sqref="D56"/>
    </sheetView>
  </sheetViews>
  <sheetFormatPr defaultColWidth="8.6640625" defaultRowHeight="15" x14ac:dyDescent="0.2"/>
  <cols>
    <col min="1" max="1" width="2.33203125" style="6" customWidth="1"/>
    <col min="2" max="2" width="11.08203125" style="6" customWidth="1"/>
    <col min="3" max="3" width="18.58203125" style="6" customWidth="1"/>
    <col min="4" max="6" width="12.58203125" style="6" customWidth="1"/>
    <col min="7" max="7" width="7.58203125" style="6" customWidth="1"/>
    <col min="8" max="16384" width="8.6640625" style="6"/>
  </cols>
  <sheetData>
    <row r="1" spans="1:6" ht="79.5" customHeight="1" x14ac:dyDescent="0.2">
      <c r="B1" s="7" t="s">
        <v>53</v>
      </c>
    </row>
    <row r="2" spans="1:6" ht="9.75" customHeight="1" x14ac:dyDescent="0.2"/>
    <row r="3" spans="1:6" ht="23.25" x14ac:dyDescent="0.35">
      <c r="A3" s="73" t="s">
        <v>52</v>
      </c>
      <c r="B3" s="73"/>
      <c r="C3" s="73"/>
      <c r="D3" s="73"/>
      <c r="E3" s="73"/>
      <c r="F3" s="73"/>
    </row>
    <row r="4" spans="1:6" ht="23.25" x14ac:dyDescent="0.2">
      <c r="A4" s="74" t="s">
        <v>24</v>
      </c>
      <c r="B4" s="75"/>
      <c r="C4" s="75"/>
      <c r="D4" s="75"/>
      <c r="E4" s="75"/>
      <c r="F4" s="75"/>
    </row>
    <row r="5" spans="1:6" ht="27" customHeight="1" x14ac:dyDescent="0.2">
      <c r="B5" s="76" t="s">
        <v>17</v>
      </c>
      <c r="C5" s="75"/>
      <c r="D5" s="75"/>
      <c r="E5" s="75"/>
      <c r="F5" s="75"/>
    </row>
    <row r="6" spans="1:6" ht="15.75" x14ac:dyDescent="0.25">
      <c r="A6" s="6" t="s">
        <v>0</v>
      </c>
      <c r="C6" s="1"/>
      <c r="D6" s="2"/>
      <c r="E6" s="2"/>
      <c r="F6" s="2"/>
    </row>
    <row r="8" spans="1:6" ht="18" x14ac:dyDescent="0.25">
      <c r="A8" s="8" t="s">
        <v>73</v>
      </c>
    </row>
    <row r="10" spans="1:6" ht="15.75" x14ac:dyDescent="0.25">
      <c r="B10" s="6" t="s">
        <v>1</v>
      </c>
      <c r="C10" s="3"/>
      <c r="D10" s="9" t="s">
        <v>2</v>
      </c>
      <c r="E10" s="3"/>
    </row>
    <row r="11" spans="1:6" x14ac:dyDescent="0.2">
      <c r="C11" s="10"/>
      <c r="D11" s="11"/>
    </row>
    <row r="12" spans="1:6" ht="18" x14ac:dyDescent="0.25">
      <c r="A12" s="8" t="s">
        <v>3</v>
      </c>
      <c r="B12" s="6" t="s">
        <v>4</v>
      </c>
      <c r="E12" s="12">
        <f>IF(OR(ISBLANK(E10),ISBLANK(C10)),0,IF(C10&gt;E10,"ERROR",E10-C10+1))</f>
        <v>0</v>
      </c>
    </row>
    <row r="13" spans="1:6" ht="33" customHeight="1" x14ac:dyDescent="0.25">
      <c r="A13" s="79" t="s">
        <v>21</v>
      </c>
      <c r="B13" s="79"/>
      <c r="C13" s="79"/>
      <c r="D13" s="79"/>
      <c r="E13" s="79"/>
      <c r="F13" s="79"/>
    </row>
    <row r="14" spans="1:6" x14ac:dyDescent="0.2">
      <c r="B14" s="13"/>
      <c r="C14" s="14"/>
      <c r="D14" s="15">
        <v>1</v>
      </c>
      <c r="E14" s="15">
        <v>2</v>
      </c>
      <c r="F14" s="15">
        <v>3</v>
      </c>
    </row>
    <row r="15" spans="1:6" ht="30.75" customHeight="1" x14ac:dyDescent="0.2">
      <c r="A15" s="16" t="s">
        <v>5</v>
      </c>
      <c r="B15" s="54" t="s">
        <v>18</v>
      </c>
      <c r="C15" s="55"/>
      <c r="D15" s="4"/>
      <c r="E15" s="4"/>
      <c r="F15" s="4"/>
    </row>
    <row r="16" spans="1:6" ht="30.75" customHeight="1" x14ac:dyDescent="0.2">
      <c r="A16" s="17" t="s">
        <v>6</v>
      </c>
      <c r="B16" s="56" t="s">
        <v>19</v>
      </c>
      <c r="C16" s="57"/>
      <c r="D16" s="5"/>
      <c r="E16" s="5"/>
      <c r="F16" s="5"/>
    </row>
    <row r="17" spans="1:6" ht="30.75" customHeight="1" x14ac:dyDescent="0.2">
      <c r="A17" s="17" t="s">
        <v>7</v>
      </c>
      <c r="B17" s="56" t="s">
        <v>54</v>
      </c>
      <c r="C17" s="57"/>
      <c r="D17" s="18" t="str">
        <f>IF(D16="","0",((D16+3)/2))</f>
        <v>0</v>
      </c>
      <c r="E17" s="18" t="str">
        <f>IF(E16="","0",((E16+3)/2))</f>
        <v>0</v>
      </c>
      <c r="F17" s="18" t="str">
        <f>IF(F16="","0",((F16+3)/2))</f>
        <v>0</v>
      </c>
    </row>
    <row r="18" spans="1:6" ht="29.25" customHeight="1" x14ac:dyDescent="0.2">
      <c r="A18" s="17" t="s">
        <v>8</v>
      </c>
      <c r="B18" s="19" t="s">
        <v>20</v>
      </c>
      <c r="C18" s="20"/>
      <c r="D18" s="5"/>
      <c r="E18" s="5"/>
      <c r="F18" s="5"/>
    </row>
    <row r="19" spans="1:6" ht="29.25" customHeight="1" x14ac:dyDescent="0.2">
      <c r="A19" s="16" t="s">
        <v>9</v>
      </c>
      <c r="B19" s="56" t="s">
        <v>55</v>
      </c>
      <c r="C19" s="57"/>
      <c r="D19" s="5">
        <v>1</v>
      </c>
      <c r="E19" s="5"/>
      <c r="F19" s="5"/>
    </row>
    <row r="20" spans="1:6" ht="35.25" customHeight="1" x14ac:dyDescent="0.2">
      <c r="A20" s="16" t="s">
        <v>10</v>
      </c>
      <c r="B20" s="59" t="s">
        <v>56</v>
      </c>
      <c r="C20" s="60"/>
      <c r="D20" s="21">
        <f>(D17*D18*(D19/100)/1000)</f>
        <v>0</v>
      </c>
      <c r="E20" s="21">
        <f t="shared" ref="E20:F20" si="0">(E17*E18*(E19/100)/1000)</f>
        <v>0</v>
      </c>
      <c r="F20" s="21">
        <f t="shared" si="0"/>
        <v>0</v>
      </c>
    </row>
    <row r="21" spans="1:6" ht="34.5" customHeight="1" x14ac:dyDescent="0.2">
      <c r="A21" s="17" t="s">
        <v>11</v>
      </c>
      <c r="B21" s="56" t="s">
        <v>57</v>
      </c>
      <c r="C21" s="57"/>
      <c r="D21" s="18">
        <v>315</v>
      </c>
      <c r="E21" s="18">
        <v>315</v>
      </c>
      <c r="F21" s="18">
        <v>315</v>
      </c>
    </row>
    <row r="22" spans="1:6" ht="33" customHeight="1" x14ac:dyDescent="0.2">
      <c r="A22" s="17" t="s">
        <v>12</v>
      </c>
      <c r="B22" s="61" t="s">
        <v>58</v>
      </c>
      <c r="C22" s="62"/>
      <c r="D22" s="18">
        <v>50</v>
      </c>
      <c r="E22" s="18">
        <v>50</v>
      </c>
      <c r="F22" s="18">
        <v>50</v>
      </c>
    </row>
    <row r="23" spans="1:6" ht="24" customHeight="1" x14ac:dyDescent="0.2">
      <c r="A23" s="17" t="s">
        <v>13</v>
      </c>
      <c r="B23" s="80" t="s">
        <v>59</v>
      </c>
      <c r="C23" s="81"/>
      <c r="D23" s="18">
        <v>6</v>
      </c>
      <c r="E23" s="18">
        <v>6</v>
      </c>
      <c r="F23" s="18">
        <v>6</v>
      </c>
    </row>
    <row r="24" spans="1:6" ht="31.5" customHeight="1" x14ac:dyDescent="0.2">
      <c r="A24" s="17" t="s">
        <v>14</v>
      </c>
      <c r="B24" s="71" t="s">
        <v>72</v>
      </c>
      <c r="C24" s="72"/>
      <c r="D24" s="44">
        <f>(D22*(24-D23))/24</f>
        <v>37.5</v>
      </c>
      <c r="E24" s="44">
        <f t="shared" ref="E24:F24" si="1">(E22*(24-E23))/24</f>
        <v>37.5</v>
      </c>
      <c r="F24" s="44">
        <f t="shared" si="1"/>
        <v>37.5</v>
      </c>
    </row>
    <row r="25" spans="1:6" ht="33" customHeight="1" x14ac:dyDescent="0.2">
      <c r="A25" s="17" t="s">
        <v>15</v>
      </c>
      <c r="B25" s="56" t="s">
        <v>34</v>
      </c>
      <c r="C25" s="57"/>
      <c r="D25" s="44">
        <f>(D21+D24)</f>
        <v>352.5</v>
      </c>
      <c r="E25" s="44">
        <f t="shared" ref="E25:F25" si="2">(E21+E24)</f>
        <v>352.5</v>
      </c>
      <c r="F25" s="44">
        <f t="shared" si="2"/>
        <v>352.5</v>
      </c>
    </row>
    <row r="26" spans="1:6" ht="32.25" customHeight="1" x14ac:dyDescent="0.2">
      <c r="A26" s="17" t="s">
        <v>26</v>
      </c>
      <c r="B26" s="56" t="s">
        <v>60</v>
      </c>
      <c r="C26" s="57"/>
      <c r="D26" s="44">
        <f>+$E$12-D25</f>
        <v>-352.5</v>
      </c>
      <c r="E26" s="44">
        <f t="shared" ref="E26:F26" si="3">+$E$12-E25</f>
        <v>-352.5</v>
      </c>
      <c r="F26" s="44">
        <f t="shared" si="3"/>
        <v>-352.5</v>
      </c>
    </row>
    <row r="27" spans="1:6" ht="33.75" customHeight="1" x14ac:dyDescent="0.2">
      <c r="A27" s="17" t="s">
        <v>27</v>
      </c>
      <c r="B27" s="56" t="s">
        <v>22</v>
      </c>
      <c r="C27" s="57"/>
      <c r="D27" s="18">
        <v>57</v>
      </c>
      <c r="E27" s="18">
        <v>57</v>
      </c>
      <c r="F27" s="18">
        <v>57</v>
      </c>
    </row>
    <row r="28" spans="1:6" ht="32.25" customHeight="1" x14ac:dyDescent="0.2">
      <c r="A28" s="22" t="s">
        <v>28</v>
      </c>
      <c r="B28" s="65" t="s">
        <v>61</v>
      </c>
      <c r="C28" s="66"/>
      <c r="D28" s="23">
        <f>(D20*D26*D27)/2000</f>
        <v>0</v>
      </c>
      <c r="E28" s="23">
        <f>(E20*E26*E27)/2000</f>
        <v>0</v>
      </c>
      <c r="F28" s="23">
        <f>(F20*F26*F27)/2000</f>
        <v>0</v>
      </c>
    </row>
    <row r="29" spans="1:6" ht="32.25" customHeight="1" x14ac:dyDescent="0.2">
      <c r="A29" s="24"/>
      <c r="B29" s="25"/>
      <c r="C29" s="25"/>
      <c r="D29" s="26"/>
      <c r="E29" s="27"/>
      <c r="F29" s="27"/>
    </row>
    <row r="30" spans="1:6" ht="18" customHeight="1" x14ac:dyDescent="0.2">
      <c r="A30" s="78" t="s">
        <v>23</v>
      </c>
      <c r="B30" s="78"/>
      <c r="C30" s="78"/>
      <c r="D30" s="78"/>
      <c r="E30" s="78"/>
      <c r="F30" s="78"/>
    </row>
    <row r="31" spans="1:6" ht="15" customHeight="1" x14ac:dyDescent="0.2">
      <c r="A31" s="17"/>
      <c r="B31" s="19"/>
      <c r="C31" s="28"/>
      <c r="D31" s="29">
        <v>1</v>
      </c>
      <c r="E31" s="29">
        <v>2</v>
      </c>
      <c r="F31" s="30">
        <v>3</v>
      </c>
    </row>
    <row r="32" spans="1:6" ht="32.25" customHeight="1" x14ac:dyDescent="0.2">
      <c r="A32" s="22" t="s">
        <v>29</v>
      </c>
      <c r="B32" s="63" t="s">
        <v>62</v>
      </c>
      <c r="C32" s="57"/>
      <c r="D32" s="41"/>
      <c r="E32" s="42"/>
      <c r="F32" s="42"/>
    </row>
    <row r="33" spans="1:8" ht="32.25" customHeight="1" x14ac:dyDescent="0.2">
      <c r="A33" s="31" t="s">
        <v>16</v>
      </c>
      <c r="B33" s="64" t="s">
        <v>63</v>
      </c>
      <c r="C33" s="64"/>
      <c r="D33" s="42"/>
      <c r="E33" s="42"/>
      <c r="F33" s="42"/>
    </row>
    <row r="34" spans="1:8" ht="32.25" customHeight="1" x14ac:dyDescent="0.2">
      <c r="A34" s="32" t="s">
        <v>30</v>
      </c>
      <c r="B34" s="77" t="s">
        <v>64</v>
      </c>
      <c r="C34" s="77"/>
      <c r="D34" s="33">
        <f>(D32*D33)/43560</f>
        <v>0</v>
      </c>
      <c r="E34" s="33">
        <f t="shared" ref="E34:F34" si="4">(E32*E33)/43560</f>
        <v>0</v>
      </c>
      <c r="F34" s="33">
        <f t="shared" si="4"/>
        <v>0</v>
      </c>
    </row>
    <row r="35" spans="1:8" ht="30.75" customHeight="1" x14ac:dyDescent="0.25">
      <c r="A35" s="34" t="s">
        <v>31</v>
      </c>
      <c r="B35" s="82" t="s">
        <v>49</v>
      </c>
      <c r="C35" s="82"/>
      <c r="D35" s="35">
        <f>IF(D34=0,0,((D28*34)/D34))</f>
        <v>0</v>
      </c>
      <c r="E35" s="35">
        <f>IF(E34=0,0,((E28*34)/E34)*3)</f>
        <v>0</v>
      </c>
      <c r="F35" s="35">
        <f>IF(F34=0,0,((F28*34)/F34)*3)</f>
        <v>0</v>
      </c>
    </row>
    <row r="36" spans="1:8" ht="31.5" customHeight="1" x14ac:dyDescent="0.25">
      <c r="A36" s="34" t="s">
        <v>32</v>
      </c>
      <c r="B36" s="58" t="s">
        <v>65</v>
      </c>
      <c r="C36" s="58"/>
      <c r="D36" s="43">
        <v>65</v>
      </c>
      <c r="E36" s="43"/>
      <c r="F36" s="43"/>
    </row>
    <row r="37" spans="1:8" ht="31.5" customHeight="1" x14ac:dyDescent="0.25">
      <c r="A37" s="34" t="s">
        <v>33</v>
      </c>
      <c r="B37" s="58" t="s">
        <v>71</v>
      </c>
      <c r="C37" s="58"/>
      <c r="D37" s="36">
        <f>IF(D36=0,"",(D35/D36))</f>
        <v>0</v>
      </c>
      <c r="E37" s="36" t="str">
        <f t="shared" ref="E37:F37" si="5">IF(E36=0,"",(E35/E36))</f>
        <v/>
      </c>
      <c r="F37" s="36" t="str">
        <f t="shared" si="5"/>
        <v/>
      </c>
    </row>
    <row r="38" spans="1:8" ht="14.25" customHeight="1" x14ac:dyDescent="0.2">
      <c r="B38" s="37"/>
      <c r="C38" s="37"/>
      <c r="D38" s="38"/>
      <c r="E38" s="39"/>
      <c r="F38" s="39"/>
    </row>
    <row r="39" spans="1:8" ht="30.75" customHeight="1" x14ac:dyDescent="0.25">
      <c r="B39" s="67" t="s">
        <v>25</v>
      </c>
      <c r="C39" s="67"/>
      <c r="D39" s="39"/>
      <c r="E39" s="39"/>
      <c r="F39" s="39"/>
    </row>
    <row r="40" spans="1:8" ht="15" customHeight="1" x14ac:dyDescent="0.2">
      <c r="B40" s="68" t="s">
        <v>66</v>
      </c>
      <c r="C40" s="68"/>
      <c r="D40" s="68"/>
      <c r="E40" s="68"/>
      <c r="F40" s="68"/>
    </row>
    <row r="41" spans="1:8" ht="15" customHeight="1" x14ac:dyDescent="0.2">
      <c r="B41" s="6" t="s">
        <v>67</v>
      </c>
    </row>
    <row r="42" spans="1:8" ht="15" customHeight="1" x14ac:dyDescent="0.2">
      <c r="B42" s="68" t="s">
        <v>68</v>
      </c>
      <c r="C42" s="68"/>
      <c r="D42" s="68"/>
      <c r="E42" s="68"/>
      <c r="F42" s="68"/>
    </row>
    <row r="43" spans="1:8" ht="30" customHeight="1" x14ac:dyDescent="0.2">
      <c r="B43" s="69" t="s">
        <v>69</v>
      </c>
      <c r="C43" s="69"/>
      <c r="D43" s="69"/>
      <c r="E43" s="69"/>
      <c r="F43" s="69"/>
      <c r="G43" s="40"/>
      <c r="H43" s="40"/>
    </row>
    <row r="44" spans="1:8" ht="15" customHeight="1" x14ac:dyDescent="0.2">
      <c r="B44" s="70" t="s">
        <v>70</v>
      </c>
      <c r="C44" s="70"/>
      <c r="D44" s="70"/>
      <c r="E44" s="70"/>
      <c r="F44" s="70"/>
    </row>
    <row r="45" spans="1:8" ht="15" customHeight="1" x14ac:dyDescent="0.2">
      <c r="B45" s="70"/>
      <c r="C45" s="70"/>
      <c r="D45" s="70"/>
      <c r="E45" s="70"/>
      <c r="F45" s="70"/>
    </row>
    <row r="46" spans="1:8" ht="15" customHeight="1" x14ac:dyDescent="0.2">
      <c r="B46" s="70" t="s">
        <v>35</v>
      </c>
      <c r="C46" s="70"/>
      <c r="D46" s="70"/>
      <c r="E46" s="70"/>
      <c r="F46" s="70"/>
    </row>
    <row r="47" spans="1:8" ht="15" customHeight="1" x14ac:dyDescent="0.2">
      <c r="B47" s="70" t="s">
        <v>50</v>
      </c>
      <c r="C47" s="70"/>
      <c r="D47" s="70"/>
      <c r="E47" s="70"/>
      <c r="F47" s="70"/>
    </row>
    <row r="48" spans="1:8" ht="15" customHeight="1" x14ac:dyDescent="0.2">
      <c r="D48" s="39"/>
      <c r="E48" s="39"/>
      <c r="F48" s="39"/>
    </row>
    <row r="50" spans="1:6" x14ac:dyDescent="0.2">
      <c r="A50" s="53"/>
      <c r="B50" s="53"/>
      <c r="C50" s="53"/>
      <c r="D50" s="53"/>
      <c r="E50" s="53"/>
      <c r="F50" s="53"/>
    </row>
    <row r="51" spans="1:6" x14ac:dyDescent="0.2">
      <c r="A51" s="53"/>
      <c r="B51" s="53"/>
      <c r="C51" s="53"/>
      <c r="D51" s="53"/>
      <c r="E51" s="53"/>
      <c r="F51" s="53"/>
    </row>
    <row r="52" spans="1:6" x14ac:dyDescent="0.2">
      <c r="A52" s="53"/>
      <c r="B52" s="53"/>
      <c r="C52" s="53"/>
      <c r="D52" s="53"/>
      <c r="E52" s="53"/>
      <c r="F52" s="53"/>
    </row>
    <row r="53" spans="1:6" x14ac:dyDescent="0.2">
      <c r="A53" s="53"/>
      <c r="B53" s="53"/>
      <c r="C53" s="53"/>
      <c r="D53" s="53"/>
      <c r="E53" s="53"/>
      <c r="F53" s="53"/>
    </row>
  </sheetData>
  <mergeCells count="35">
    <mergeCell ref="A3:F3"/>
    <mergeCell ref="A4:F4"/>
    <mergeCell ref="B5:F5"/>
    <mergeCell ref="B44:F45"/>
    <mergeCell ref="B46:F46"/>
    <mergeCell ref="B17:C17"/>
    <mergeCell ref="B34:C34"/>
    <mergeCell ref="A30:F30"/>
    <mergeCell ref="A13:F13"/>
    <mergeCell ref="B16:C16"/>
    <mergeCell ref="B25:C25"/>
    <mergeCell ref="B23:C23"/>
    <mergeCell ref="B35:C35"/>
    <mergeCell ref="A53:F53"/>
    <mergeCell ref="B20:C20"/>
    <mergeCell ref="B21:C21"/>
    <mergeCell ref="B22:C22"/>
    <mergeCell ref="B26:C26"/>
    <mergeCell ref="B32:C32"/>
    <mergeCell ref="B33:C33"/>
    <mergeCell ref="B28:C28"/>
    <mergeCell ref="B39:C39"/>
    <mergeCell ref="B40:F40"/>
    <mergeCell ref="B42:F42"/>
    <mergeCell ref="B43:F43"/>
    <mergeCell ref="B47:F47"/>
    <mergeCell ref="B27:C27"/>
    <mergeCell ref="A52:F52"/>
    <mergeCell ref="B24:C24"/>
    <mergeCell ref="A50:F50"/>
    <mergeCell ref="A51:F51"/>
    <mergeCell ref="B15:C15"/>
    <mergeCell ref="B19:C19"/>
    <mergeCell ref="B36:C36"/>
    <mergeCell ref="B37:C37"/>
  </mergeCells>
  <phoneticPr fontId="0" type="noConversion"/>
  <pageMargins left="0.99" right="0.75" top="0.5" bottom="0.5" header="0.5" footer="0.5"/>
  <pageSetup scale="57"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zoomScale="70" zoomScaleNormal="70" workbookViewId="0">
      <selection activeCell="C9" sqref="C9"/>
    </sheetView>
  </sheetViews>
  <sheetFormatPr defaultRowHeight="20.25" x14ac:dyDescent="0.3"/>
  <cols>
    <col min="1" max="1" width="10.5" customWidth="1"/>
    <col min="2" max="2" width="36.75" customWidth="1"/>
    <col min="3" max="3" width="38.1640625" customWidth="1"/>
  </cols>
  <sheetData>
    <row r="1" spans="2:3" ht="66.75" customHeight="1" x14ac:dyDescent="0.3"/>
    <row r="2" spans="2:3" ht="21" thickBot="1" x14ac:dyDescent="0.35">
      <c r="B2" s="83" t="s">
        <v>40</v>
      </c>
      <c r="C2" s="83"/>
    </row>
    <row r="3" spans="2:3" ht="21" thickTop="1" x14ac:dyDescent="0.3">
      <c r="B3" s="45" t="s">
        <v>51</v>
      </c>
      <c r="C3" s="46" t="s">
        <v>47</v>
      </c>
    </row>
    <row r="4" spans="2:3" x14ac:dyDescent="0.3">
      <c r="B4" s="47" t="s">
        <v>42</v>
      </c>
      <c r="C4" s="48">
        <v>65</v>
      </c>
    </row>
    <row r="5" spans="2:3" x14ac:dyDescent="0.3">
      <c r="B5" s="47" t="s">
        <v>41</v>
      </c>
      <c r="C5" s="48">
        <v>130</v>
      </c>
    </row>
    <row r="6" spans="2:3" x14ac:dyDescent="0.3">
      <c r="B6" s="47" t="s">
        <v>46</v>
      </c>
      <c r="C6" s="48">
        <v>150</v>
      </c>
    </row>
    <row r="7" spans="2:3" x14ac:dyDescent="0.3">
      <c r="B7" s="47" t="s">
        <v>43</v>
      </c>
      <c r="C7" s="48">
        <v>130</v>
      </c>
    </row>
    <row r="8" spans="2:3" x14ac:dyDescent="0.3">
      <c r="B8" s="47" t="s">
        <v>44</v>
      </c>
      <c r="C8" s="48">
        <v>85</v>
      </c>
    </row>
    <row r="9" spans="2:3" ht="21" thickBot="1" x14ac:dyDescent="0.35">
      <c r="B9" s="49" t="s">
        <v>45</v>
      </c>
      <c r="C9" s="50">
        <v>130</v>
      </c>
    </row>
    <row r="10" spans="2:3" ht="21" thickTop="1" x14ac:dyDescent="0.3"/>
    <row r="12" spans="2:3" x14ac:dyDescent="0.3">
      <c r="B12" s="52" t="s">
        <v>48</v>
      </c>
    </row>
    <row r="13" spans="2:3" x14ac:dyDescent="0.3">
      <c r="B13" s="52"/>
    </row>
    <row r="17" spans="1:4" x14ac:dyDescent="0.3">
      <c r="B17" s="84" t="s">
        <v>36</v>
      </c>
      <c r="C17" s="84"/>
    </row>
    <row r="18" spans="1:4" x14ac:dyDescent="0.3">
      <c r="B18" s="84" t="s">
        <v>37</v>
      </c>
      <c r="C18" s="84"/>
    </row>
    <row r="19" spans="1:4" x14ac:dyDescent="0.3">
      <c r="B19" s="84" t="s">
        <v>38</v>
      </c>
      <c r="C19" s="84"/>
    </row>
    <row r="20" spans="1:4" x14ac:dyDescent="0.3">
      <c r="B20" s="84" t="s">
        <v>39</v>
      </c>
      <c r="C20" s="84"/>
    </row>
    <row r="25" spans="1:4" x14ac:dyDescent="0.3">
      <c r="A25" s="51"/>
      <c r="D25" s="51"/>
    </row>
    <row r="26" spans="1:4" x14ac:dyDescent="0.3">
      <c r="A26" s="51"/>
      <c r="D26" s="51"/>
    </row>
    <row r="27" spans="1:4" x14ac:dyDescent="0.3">
      <c r="A27" s="51"/>
      <c r="D27" s="51"/>
    </row>
    <row r="28" spans="1:4" x14ac:dyDescent="0.3">
      <c r="A28" s="51"/>
      <c r="D28" s="51"/>
    </row>
  </sheetData>
  <sheetProtection algorithmName="SHA-512" hashValue="V8FL0Qg2/niA+IAWqSGlEIyvcS1iSLVY1ypRIcY9P+zCOkrGxDCA+KLsaLBJ5Xg48RinCRdyB+UO7K3mCByH+A==" saltValue="dvFb63FOhUTz45R4i5JGhA==" spinCount="100000" sheet="1" objects="1" scenarios="1"/>
  <mergeCells count="5">
    <mergeCell ref="B2:C2"/>
    <mergeCell ref="B17:C17"/>
    <mergeCell ref="B18:C18"/>
    <mergeCell ref="B19:C19"/>
    <mergeCell ref="B20:C2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Calculation</vt:lpstr>
      <vt:lpstr>Table 1</vt:lpstr>
    </vt:vector>
  </TitlesOfParts>
  <Company>umcp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agnr</dc:creator>
  <cp:lastModifiedBy>bkalmbac</cp:lastModifiedBy>
  <cp:lastPrinted>2019-05-08T13:30:24Z</cp:lastPrinted>
  <dcterms:created xsi:type="dcterms:W3CDTF">2003-03-07T18:19:37Z</dcterms:created>
  <dcterms:modified xsi:type="dcterms:W3CDTF">2020-07-07T19:47:06Z</dcterms:modified>
</cp:coreProperties>
</file>