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Users\sbarnes6\OneDrive - University of Maryland\Desktop\"/>
    </mc:Choice>
  </mc:AlternateContent>
  <xr:revisionPtr revIDLastSave="0" documentId="8_{E5EA7F35-D18B-4EC3-83FA-CB0F4F76DDDE}" xr6:coauthVersionLast="47" xr6:coauthVersionMax="47" xr10:uidLastSave="{00000000-0000-0000-0000-000000000000}"/>
  <bookViews>
    <workbookView xWindow="-108" yWindow="-108" windowWidth="23256" windowHeight="12576" xr2:uid="{00000000-000D-0000-FFFF-FFFF00000000}"/>
  </bookViews>
  <sheets>
    <sheet name="Calculation" sheetId="1" r:id="rId1"/>
    <sheet name="Table 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 l="1"/>
  <c r="G34" i="1"/>
  <c r="H24" i="1"/>
  <c r="G24" i="1"/>
  <c r="H17" i="1"/>
  <c r="H20" i="1" s="1"/>
  <c r="G17" i="1"/>
  <c r="G20" i="1" s="1"/>
  <c r="F17" i="1" l="1"/>
  <c r="F20" i="1" s="1"/>
  <c r="E17" i="1"/>
  <c r="E20" i="1" s="1"/>
  <c r="E12" i="1" l="1"/>
  <c r="H21" i="1" l="1"/>
  <c r="H25" i="1" s="1"/>
  <c r="H26" i="1" s="1"/>
  <c r="H28" i="1" s="1"/>
  <c r="H35" i="1" s="1"/>
  <c r="H37" i="1" s="1"/>
  <c r="F21" i="1"/>
  <c r="E21" i="1"/>
  <c r="D21" i="1"/>
  <c r="G21" i="1"/>
  <c r="G25" i="1" s="1"/>
  <c r="G26" i="1" s="1"/>
  <c r="G28" i="1" s="1"/>
  <c r="G35" i="1" s="1"/>
  <c r="G37" i="1" s="1"/>
  <c r="E24" i="1"/>
  <c r="F24" i="1"/>
  <c r="D24" i="1"/>
  <c r="F25" i="1" l="1"/>
  <c r="E25" i="1"/>
  <c r="D17" i="1"/>
  <c r="D20" i="1" s="1"/>
  <c r="D34" i="1" l="1"/>
  <c r="E34" i="1" l="1"/>
  <c r="F34" i="1"/>
  <c r="D25" i="1" l="1"/>
  <c r="F26" i="1" l="1"/>
  <c r="F28" i="1" s="1"/>
  <c r="F35" i="1" s="1"/>
  <c r="F37" i="1" s="1"/>
  <c r="E26" i="1"/>
  <c r="E28" i="1" s="1"/>
  <c r="E35" i="1" s="1"/>
  <c r="E37" i="1" s="1"/>
  <c r="D26" i="1"/>
  <c r="D28" i="1" s="1"/>
  <c r="D35" i="1" s="1"/>
  <c r="D37" i="1" l="1"/>
</calcChain>
</file>

<file path=xl/sharedStrings.xml><?xml version="1.0" encoding="utf-8"?>
<sst xmlns="http://schemas.openxmlformats.org/spreadsheetml/2006/main" count="81" uniqueCount="81">
  <si>
    <t>Farm name:</t>
  </si>
  <si>
    <t>Starting date:</t>
  </si>
  <si>
    <t>Ending date:</t>
  </si>
  <si>
    <t>A.</t>
  </si>
  <si>
    <t>Total days in manure production period:</t>
  </si>
  <si>
    <t>B.</t>
  </si>
  <si>
    <t>C.</t>
  </si>
  <si>
    <t>D.</t>
  </si>
  <si>
    <t>E.</t>
  </si>
  <si>
    <t>F.</t>
  </si>
  <si>
    <t>G.</t>
  </si>
  <si>
    <t>H.</t>
  </si>
  <si>
    <t>I.</t>
  </si>
  <si>
    <t>J.</t>
  </si>
  <si>
    <t>K.</t>
  </si>
  <si>
    <t>L.</t>
  </si>
  <si>
    <t>Q.</t>
  </si>
  <si>
    <t>You can only edit values highlighted in blue</t>
  </si>
  <si>
    <t>Poultry Group</t>
  </si>
  <si>
    <t>Market Weight (lbs.)</t>
  </si>
  <si>
    <t># of birds/house</t>
  </si>
  <si>
    <t>Poultry Information</t>
  </si>
  <si>
    <t>Weight of manure/AU/day (lbs.)</t>
  </si>
  <si>
    <t>Plant Available Nitrogen (PAN) Deposited on PRA</t>
  </si>
  <si>
    <t>For Integrated Organic Poultry Operations</t>
  </si>
  <si>
    <t>Assumptions Included in Calculations:</t>
  </si>
  <si>
    <t>M.</t>
  </si>
  <si>
    <t>N.</t>
  </si>
  <si>
    <t>O.</t>
  </si>
  <si>
    <t>P.</t>
  </si>
  <si>
    <t>R.</t>
  </si>
  <si>
    <t>S.</t>
  </si>
  <si>
    <t>T.</t>
  </si>
  <si>
    <t>U.</t>
  </si>
  <si>
    <r>
      <t xml:space="preserve">Total day equivalents confined                                              </t>
    </r>
    <r>
      <rPr>
        <b/>
        <sz val="12"/>
        <rFont val="Arial"/>
        <family val="2"/>
      </rPr>
      <t xml:space="preserve">  (H + K)</t>
    </r>
  </si>
  <si>
    <t>AGRICULTURAL NUTRIENT MANAGEMENT PROGRAM</t>
  </si>
  <si>
    <t>(301) 405-1319 | FAX (301) 314-7375</t>
  </si>
  <si>
    <t>0116 SYMONS HALL | ENVIRONMENTAL SCIENCE AND TECHNOLOGY | COLLEGE PARK, MARYLAND 20742</t>
  </si>
  <si>
    <t>LOCAL GOVERNMENTS | U.S. DEPARTMENT OF AGRICULTURE COOPERATING EQUAL OPPORTUNITY PROGRAMS</t>
  </si>
  <si>
    <t>Table 1. Nitrogen requirement for managed grasses</t>
  </si>
  <si>
    <t>Tall fescue</t>
  </si>
  <si>
    <t>Fine fescue</t>
  </si>
  <si>
    <t>Perennial ryegrass</t>
  </si>
  <si>
    <t>Zoysiagrasss</t>
  </si>
  <si>
    <t>Bermudagrass</t>
  </si>
  <si>
    <t>Bluegrass</t>
  </si>
  <si>
    <t>Nitrogen (N) recommedation (lbs/ac/yr)*</t>
  </si>
  <si>
    <t>* Maryland Professional Lawn Care Manual</t>
  </si>
  <si>
    <r>
      <t xml:space="preserve">PAN applied via excreted manure (lbs/ac/yr)     </t>
    </r>
    <r>
      <rPr>
        <b/>
        <sz val="12"/>
        <rFont val="Arial"/>
        <family val="2"/>
      </rPr>
      <t>[(O x 34)/R]</t>
    </r>
  </si>
  <si>
    <t>Grass Species</t>
  </si>
  <si>
    <t>Estimate of Manure Deposited on Poultry Pasture</t>
  </si>
  <si>
    <r>
      <t xml:space="preserve">Avg. weight during pasture access period              </t>
    </r>
    <r>
      <rPr>
        <b/>
        <sz val="12"/>
        <rFont val="Arial"/>
        <family val="2"/>
      </rPr>
      <t>(C + 3)/2</t>
    </r>
  </si>
  <si>
    <t>Percentage of birds accessing pasture</t>
  </si>
  <si>
    <t>Full days confined during manure production period (no access to pasture)</t>
  </si>
  <si>
    <t>Days partially confined during manure production period (access to pasture)</t>
  </si>
  <si>
    <t>Hours per day access to pasture</t>
  </si>
  <si>
    <r>
      <t xml:space="preserve">Total day equivalents unconfined on pasture                                           </t>
    </r>
    <r>
      <rPr>
        <b/>
        <sz val="12"/>
        <rFont val="Arial"/>
        <family val="2"/>
      </rPr>
      <t xml:space="preserve"> (A - L)</t>
    </r>
  </si>
  <si>
    <r>
      <t xml:space="preserve">Weight of manure on pasture (tons)                                              </t>
    </r>
    <r>
      <rPr>
        <b/>
        <sz val="12"/>
        <rFont val="Arial"/>
        <family val="2"/>
      </rPr>
      <t xml:space="preserve"> [(G x M x N)/2000]</t>
    </r>
  </si>
  <si>
    <t>Length of pasture (feet)</t>
  </si>
  <si>
    <t>Width of pasture (feet)</t>
  </si>
  <si>
    <r>
      <t xml:space="preserve">Area of pasture (acres)                                               </t>
    </r>
    <r>
      <rPr>
        <b/>
        <sz val="12"/>
        <rFont val="Arial"/>
        <family val="2"/>
      </rPr>
      <t>[(P x Q)/43,560]</t>
    </r>
  </si>
  <si>
    <r>
      <t xml:space="preserve">Nitrogen (N) recommendation for plant species in pasture (lbs/ac/yr) </t>
    </r>
    <r>
      <rPr>
        <b/>
        <sz val="12"/>
        <rFont val="Arial"/>
        <family val="2"/>
      </rPr>
      <t>(Table 1)</t>
    </r>
  </si>
  <si>
    <r>
      <t xml:space="preserve">Ratio of PAN applied to N recommendation          </t>
    </r>
    <r>
      <rPr>
        <b/>
        <sz val="12"/>
        <rFont val="Arial"/>
        <family val="2"/>
      </rPr>
      <t>(S / T)</t>
    </r>
  </si>
  <si>
    <r>
      <t xml:space="preserve">Day equivalents partially confined                            </t>
    </r>
    <r>
      <rPr>
        <b/>
        <sz val="12"/>
        <rFont val="Arial"/>
        <family val="2"/>
      </rPr>
      <t>(I * (24-J))/24</t>
    </r>
  </si>
  <si>
    <t>Manure Production period (calculate on a yearly basis):</t>
  </si>
  <si>
    <r>
      <t>Animal units (AU) of birds accessing pasture                                                   [(</t>
    </r>
    <r>
      <rPr>
        <b/>
        <sz val="12"/>
        <rFont val="Arial"/>
        <family val="2"/>
      </rPr>
      <t>D</t>
    </r>
    <r>
      <rPr>
        <sz val="12"/>
        <rFont val="Arial"/>
        <family val="2"/>
      </rPr>
      <t xml:space="preserve"> x </t>
    </r>
    <r>
      <rPr>
        <b/>
        <sz val="12"/>
        <rFont val="Arial"/>
        <family val="2"/>
      </rPr>
      <t>E</t>
    </r>
    <r>
      <rPr>
        <sz val="12"/>
        <rFont val="Arial"/>
        <family val="2"/>
      </rPr>
      <t>)/1000]</t>
    </r>
  </si>
  <si>
    <t>1)</t>
  </si>
  <si>
    <t>2)</t>
  </si>
  <si>
    <t>3)</t>
  </si>
  <si>
    <t>4)</t>
  </si>
  <si>
    <t>5)</t>
  </si>
  <si>
    <t>6)</t>
  </si>
  <si>
    <t>7)</t>
  </si>
  <si>
    <t>Birds weigh approximately 3 lbs when first allowed access to the pasture.</t>
  </si>
  <si>
    <t xml:space="preserve">Birds will have access to the pasture for a maximum of 6 hours per day </t>
  </si>
  <si>
    <t>Based on information from animal scientists, 1% of the total birds accessing the pasture at any given time is a reasonable estimate.  This is the default entry in row F. If your integrator has more exact data, use the integor's  data instead.</t>
  </si>
  <si>
    <t xml:space="preserve">These estimates are valid for all poultry houses on the operation as long as bird type/market weight, house capacity, and pasture area are all the same.  </t>
  </si>
  <si>
    <t>Free-range broiler manure contains approximately 34 lbs PAN per ton</t>
  </si>
  <si>
    <t>The annual N recommendation for fine fescue turf is 65 lbs N/ac.  This is the default entry in row T.</t>
  </si>
  <si>
    <t>Birds will have access to the pasture a maximum of 50 days per year, due to climate and bird age limitations. This is the default entry in row I. If your integrator has more exact data, use the integor's  data instead.</t>
  </si>
  <si>
    <t>Updated: 6-26-24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</si>
</sst>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6"/>
      <name val="Arial"/>
    </font>
    <font>
      <sz val="12"/>
      <name val="Arial"/>
      <family val="2"/>
    </font>
    <font>
      <b/>
      <sz val="12"/>
      <name val="Arial"/>
      <family val="2"/>
    </font>
    <font>
      <b/>
      <sz val="14"/>
      <name val="Arial"/>
      <family val="2"/>
    </font>
    <font>
      <b/>
      <sz val="18"/>
      <name val="Arial"/>
      <family val="2"/>
    </font>
    <font>
      <sz val="12"/>
      <name val="Arial"/>
      <family val="2"/>
    </font>
    <font>
      <sz val="8"/>
      <name val="Arial"/>
      <family val="2"/>
    </font>
    <font>
      <sz val="9"/>
      <name val="Arial"/>
      <family val="2"/>
    </font>
    <font>
      <b/>
      <i/>
      <sz val="14"/>
      <name val="Arial"/>
      <family val="2"/>
    </font>
    <font>
      <b/>
      <sz val="16"/>
      <name val="Arial"/>
      <family val="2"/>
    </font>
    <font>
      <sz val="16"/>
      <name val="Arial"/>
      <family val="2"/>
    </font>
  </fonts>
  <fills count="6">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14" fontId="2" fillId="3" borderId="3" xfId="0" applyNumberFormat="1"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5" xfId="0" applyFont="1" applyFill="1" applyBorder="1" applyAlignment="1" applyProtection="1">
      <alignment horizontal="center"/>
      <protection locked="0"/>
    </xf>
    <xf numFmtId="0" fontId="1" fillId="0" borderId="0" xfId="0" applyFont="1"/>
    <xf numFmtId="0" fontId="7" fillId="0" borderId="0" xfId="0" applyFont="1" applyAlignment="1">
      <alignment horizontal="center"/>
    </xf>
    <xf numFmtId="0" fontId="3" fillId="0" borderId="0" xfId="0" applyFont="1"/>
    <xf numFmtId="0" fontId="1" fillId="0" borderId="0" xfId="0" applyFont="1" applyAlignment="1">
      <alignment horizontal="right"/>
    </xf>
    <xf numFmtId="14" fontId="1" fillId="0" borderId="0" xfId="0" applyNumberFormat="1" applyFont="1"/>
    <xf numFmtId="0" fontId="1" fillId="0" borderId="0" xfId="0" applyFont="1" applyAlignment="1">
      <alignment horizontal="center"/>
    </xf>
    <xf numFmtId="0" fontId="1" fillId="2" borderId="3" xfId="0" applyFont="1" applyFill="1" applyBorder="1" applyAlignment="1">
      <alignment horizontal="center"/>
    </xf>
    <xf numFmtId="0" fontId="1" fillId="0" borderId="1" xfId="0" applyFont="1" applyBorder="1" applyAlignment="1">
      <alignment horizontal="left"/>
    </xf>
    <xf numFmtId="0" fontId="1" fillId="0" borderId="10" xfId="0" applyFont="1" applyBorder="1" applyAlignment="1">
      <alignment horizontal="left"/>
    </xf>
    <xf numFmtId="0" fontId="3" fillId="0" borderId="8" xfId="0" applyFont="1" applyBorder="1" applyAlignment="1">
      <alignment vertical="top"/>
    </xf>
    <xf numFmtId="0" fontId="3" fillId="0" borderId="6" xfId="0" applyFont="1" applyBorder="1" applyAlignment="1">
      <alignment vertical="top"/>
    </xf>
    <xf numFmtId="0" fontId="1" fillId="4" borderId="5" xfId="0" applyFont="1" applyFill="1" applyBorder="1" applyAlignment="1">
      <alignment horizontal="center"/>
    </xf>
    <xf numFmtId="0" fontId="1" fillId="2" borderId="5" xfId="0" applyFont="1" applyFill="1" applyBorder="1" applyAlignment="1">
      <alignment horizontal="center"/>
    </xf>
    <xf numFmtId="0" fontId="3" fillId="0" borderId="7" xfId="0" applyFont="1" applyBorder="1" applyAlignment="1">
      <alignment vertical="top"/>
    </xf>
    <xf numFmtId="164" fontId="1" fillId="2" borderId="11" xfId="0" applyNumberFormat="1" applyFont="1" applyFill="1" applyBorder="1" applyAlignment="1">
      <alignment horizontal="center"/>
    </xf>
    <xf numFmtId="0" fontId="3" fillId="0" borderId="0" xfId="0" applyFont="1" applyAlignment="1">
      <alignment vertical="top"/>
    </xf>
    <xf numFmtId="0" fontId="1" fillId="0" borderId="0" xfId="0" applyFont="1" applyAlignment="1">
      <alignment horizontal="left" vertical="top" wrapText="1"/>
    </xf>
    <xf numFmtId="4" fontId="1" fillId="0" borderId="0" xfId="0" applyNumberFormat="1" applyFont="1" applyAlignment="1">
      <alignment horizontal="center"/>
    </xf>
    <xf numFmtId="164" fontId="1" fillId="0" borderId="0" xfId="0" applyNumberFormat="1" applyFont="1" applyAlignment="1">
      <alignment horizontal="center"/>
    </xf>
    <xf numFmtId="0" fontId="3" fillId="0" borderId="11" xfId="0" applyFont="1" applyBorder="1" applyAlignment="1">
      <alignment vertical="top"/>
    </xf>
    <xf numFmtId="0" fontId="3" fillId="0" borderId="5" xfId="0" applyFont="1" applyBorder="1" applyAlignment="1">
      <alignment vertical="top"/>
    </xf>
    <xf numFmtId="4" fontId="1" fillId="4" borderId="5" xfId="0" applyNumberFormat="1" applyFont="1" applyFill="1" applyBorder="1" applyAlignment="1">
      <alignment horizontal="center"/>
    </xf>
    <xf numFmtId="0" fontId="3" fillId="0" borderId="5" xfId="0" applyFont="1" applyBorder="1"/>
    <xf numFmtId="165" fontId="1" fillId="4" borderId="5" xfId="0" applyNumberFormat="1" applyFont="1" applyFill="1" applyBorder="1" applyAlignment="1">
      <alignment horizontal="center"/>
    </xf>
    <xf numFmtId="2" fontId="1" fillId="4" borderId="5" xfId="0" applyNumberFormat="1" applyFont="1" applyFill="1" applyBorder="1" applyAlignment="1">
      <alignment horizontal="center"/>
    </xf>
    <xf numFmtId="0" fontId="1" fillId="0" borderId="0" xfId="0" applyFont="1" applyAlignment="1">
      <alignment wrapText="1"/>
    </xf>
    <xf numFmtId="164" fontId="1" fillId="5" borderId="10" xfId="0" applyNumberFormat="1" applyFont="1" applyFill="1" applyBorder="1" applyAlignment="1" applyProtection="1">
      <alignment horizontal="center"/>
      <protection locked="0"/>
    </xf>
    <xf numFmtId="164" fontId="1" fillId="5" borderId="5" xfId="0" applyNumberFormat="1" applyFont="1" applyFill="1" applyBorder="1" applyAlignment="1" applyProtection="1">
      <alignment horizontal="center"/>
      <protection locked="0"/>
    </xf>
    <xf numFmtId="0" fontId="1" fillId="5" borderId="5" xfId="0" applyFont="1" applyFill="1" applyBorder="1" applyAlignment="1" applyProtection="1">
      <alignment horizontal="center"/>
      <protection locked="0"/>
    </xf>
    <xf numFmtId="164" fontId="1" fillId="2" borderId="5" xfId="0" applyNumberFormat="1" applyFont="1" applyFill="1" applyBorder="1" applyAlignment="1">
      <alignment horizontal="center"/>
    </xf>
    <xf numFmtId="0" fontId="10" fillId="2" borderId="17" xfId="0" applyFont="1" applyFill="1" applyBorder="1" applyAlignment="1">
      <alignment horizontal="left"/>
    </xf>
    <xf numFmtId="0" fontId="10" fillId="2" borderId="18" xfId="0" applyFont="1" applyFill="1" applyBorder="1" applyAlignment="1">
      <alignment horizontal="center"/>
    </xf>
    <xf numFmtId="0" fontId="10" fillId="0" borderId="19" xfId="0" applyFont="1" applyBorder="1"/>
    <xf numFmtId="0" fontId="10" fillId="0" borderId="20" xfId="0" applyFont="1" applyBorder="1" applyAlignment="1">
      <alignment horizontal="center"/>
    </xf>
    <xf numFmtId="0" fontId="10" fillId="0" borderId="21" xfId="0" applyFont="1" applyBorder="1"/>
    <xf numFmtId="0" fontId="10" fillId="0" borderId="22" xfId="0" applyFont="1" applyBorder="1" applyAlignment="1">
      <alignment horizontal="center"/>
    </xf>
    <xf numFmtId="0" fontId="6" fillId="0" borderId="0" xfId="0" applyFont="1"/>
    <xf numFmtId="0" fontId="10" fillId="0" borderId="0" xfId="0" applyFont="1"/>
    <xf numFmtId="0" fontId="1" fillId="0" borderId="10" xfId="0" applyFont="1" applyBorder="1" applyAlignment="1">
      <alignment horizontal="left" vertical="top"/>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5" xfId="0" applyFont="1" applyBorder="1" applyAlignment="1">
      <alignment horizontal="center"/>
    </xf>
    <xf numFmtId="3" fontId="1" fillId="0" borderId="1" xfId="0" applyNumberFormat="1" applyFont="1" applyBorder="1" applyAlignment="1">
      <alignment horizontal="center"/>
    </xf>
    <xf numFmtId="3" fontId="1" fillId="0" borderId="2" xfId="0" applyNumberFormat="1" applyFont="1" applyBorder="1" applyAlignment="1">
      <alignment horizontal="center"/>
    </xf>
    <xf numFmtId="0" fontId="1" fillId="0" borderId="5" xfId="0" applyFont="1" applyBorder="1" applyAlignment="1">
      <alignment horizontal="right" vertical="top"/>
    </xf>
    <xf numFmtId="0" fontId="1" fillId="0" borderId="23" xfId="0" applyFont="1" applyBorder="1" applyAlignment="1">
      <alignment horizontal="right" vertical="top"/>
    </xf>
    <xf numFmtId="0" fontId="1" fillId="0" borderId="11" xfId="0" applyFont="1" applyBorder="1" applyAlignment="1">
      <alignment horizontal="right" vertical="top"/>
    </xf>
    <xf numFmtId="0" fontId="2" fillId="3" borderId="3" xfId="0" applyFont="1" applyFill="1" applyBorder="1" applyProtection="1">
      <protection locked="0"/>
    </xf>
    <xf numFmtId="0" fontId="1" fillId="3" borderId="3" xfId="0" applyFont="1" applyFill="1" applyBorder="1" applyProtection="1">
      <protection locked="0"/>
    </xf>
    <xf numFmtId="3" fontId="1" fillId="3" borderId="5" xfId="0" applyNumberFormat="1" applyFont="1" applyFill="1" applyBorder="1" applyAlignment="1" applyProtection="1">
      <alignment horizontal="center"/>
      <protection locked="0"/>
    </xf>
    <xf numFmtId="0" fontId="4"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Alignment="1">
      <alignment horizontal="center" vertical="top"/>
    </xf>
    <xf numFmtId="0" fontId="3" fillId="0" borderId="3" xfId="0" applyFont="1" applyBorder="1" applyAlignment="1">
      <alignment horizont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6" fillId="0" borderId="0" xfId="0" applyFont="1" applyAlignment="1">
      <alignment horizont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1" fillId="0" borderId="6" xfId="0" applyFont="1" applyBorder="1" applyAlignment="1">
      <alignment horizontal="left" vertical="top" wrapText="1"/>
    </xf>
    <xf numFmtId="0" fontId="1" fillId="0" borderId="11"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0" xfId="0" applyFont="1"/>
    <xf numFmtId="0" fontId="5" fillId="0" borderId="10" xfId="0" applyFont="1" applyBorder="1" applyAlignment="1">
      <alignment horizontal="left" vertical="top" wrapText="1"/>
    </xf>
    <xf numFmtId="0" fontId="1" fillId="0" borderId="5" xfId="0" applyFont="1" applyBorder="1" applyAlignment="1">
      <alignment vertical="top" wrapText="1"/>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5" xfId="0" applyFont="1" applyBorder="1" applyAlignment="1">
      <alignment wrapText="1"/>
    </xf>
    <xf numFmtId="0" fontId="1" fillId="0" borderId="5" xfId="0" applyFont="1" applyBorder="1" applyAlignment="1">
      <alignment horizontal="left" wrapText="1"/>
    </xf>
    <xf numFmtId="0" fontId="1" fillId="0" borderId="5" xfId="0" applyFont="1" applyBorder="1" applyAlignment="1">
      <alignment horizontal="left"/>
    </xf>
    <xf numFmtId="0" fontId="1" fillId="0" borderId="5" xfId="0" applyFont="1" applyBorder="1" applyAlignment="1">
      <alignment horizontal="left" vertical="top"/>
    </xf>
    <xf numFmtId="0" fontId="9" fillId="0" borderId="16" xfId="0" applyFont="1" applyBorder="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DDDDDD"/>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FFFF99"/>
      <color rgb="FFFFFFFF"/>
      <color rgb="FFFF4F4F"/>
      <color rgb="FFFF4343"/>
      <color rgb="FFFF4B4B"/>
      <color rgb="FFFF5B5B"/>
      <color rgb="FFFF4747"/>
      <color rgb="FFF9796F"/>
      <color rgb="FFF88B80"/>
      <color rgb="FFABDA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48260</xdr:colOff>
      <xdr:row>0</xdr:row>
      <xdr:rowOff>81280</xdr:rowOff>
    </xdr:from>
    <xdr:to>
      <xdr:col>2</xdr:col>
      <xdr:colOff>1168400</xdr:colOff>
      <xdr:row>0</xdr:row>
      <xdr:rowOff>674546</xdr:rowOff>
    </xdr:to>
    <xdr:pic>
      <xdr:nvPicPr>
        <xdr:cNvPr id="4" name="Picture 3" descr="final_UMD_extension_wordmark_pms_Nutrient_Managemen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 y="81280"/>
          <a:ext cx="2656840" cy="593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114300</xdr:colOff>
      <xdr:row>0</xdr:row>
      <xdr:rowOff>63500</xdr:rowOff>
    </xdr:from>
    <xdr:to>
      <xdr:col>6</xdr:col>
      <xdr:colOff>76200</xdr:colOff>
      <xdr:row>1</xdr:row>
      <xdr:rowOff>114300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5016500" y="63500"/>
          <a:ext cx="28321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Agricultural Nutrient Management Program</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Department of Environmental Science and Technology</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0116 Symons Hall</a:t>
          </a:r>
          <a:br>
            <a:rPr lang="en-US" sz="850">
              <a:effectLst/>
              <a:latin typeface="Times New Roman" panose="02020603050405020304" pitchFamily="18" charset="0"/>
              <a:ea typeface="Times" panose="02020603050405020304" pitchFamily="18" charset="0"/>
              <a:cs typeface="Times New Roman" panose="02020603050405020304" pitchFamily="18" charset="0"/>
            </a:rPr>
          </a:br>
          <a:r>
            <a:rPr lang="en-US" sz="850">
              <a:effectLst/>
              <a:latin typeface="Times New Roman" panose="02020603050405020304" pitchFamily="18" charset="0"/>
              <a:ea typeface="Times" panose="02020603050405020304" pitchFamily="18" charset="0"/>
              <a:cs typeface="Times New Roman" panose="02020603050405020304" pitchFamily="18" charset="0"/>
            </a:rPr>
            <a:t>7998 Regents Dr.</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College Park, MD 20742</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TEL 301-405-1319 | FAX 301-314-7375</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100"/>
            </a:spcAft>
          </a:pPr>
          <a:r>
            <a:rPr lang="en-US" sz="850">
              <a:effectLst/>
              <a:latin typeface="Times New Roman" panose="02020603050405020304" pitchFamily="18" charset="0"/>
              <a:ea typeface="Times" panose="02020603050405020304" pitchFamily="18" charset="0"/>
              <a:cs typeface="Times New Roman" panose="02020603050405020304" pitchFamily="18" charset="0"/>
            </a:rPr>
            <a:t>www.extension.umd.edu/anmp</a:t>
          </a:r>
          <a:endParaRPr lang="en-US" sz="850">
            <a:effectLst/>
            <a:latin typeface="Times" panose="02020603050405020304" pitchFamily="18" charset="0"/>
            <a:ea typeface="Times" panose="02020603050405020304" pitchFamily="18" charset="0"/>
            <a:cs typeface="Times New Roman" panose="02020603050405020304" pitchFamily="18" charset="0"/>
          </a:endParaRPr>
        </a:p>
        <a:p>
          <a:pPr marL="0" marR="7620">
            <a:spcBef>
              <a:spcPts val="0"/>
            </a:spcBef>
            <a:spcAft>
              <a:spcPts val="0"/>
            </a:spcAft>
          </a:pPr>
          <a:r>
            <a:rPr lang="en-US" sz="1200">
              <a:effectLst/>
              <a:latin typeface="Times New Roman" panose="02020603050405020304" pitchFamily="18" charset="0"/>
              <a:ea typeface="Times" panose="02020603050405020304" pitchFamily="18" charset="0"/>
              <a:cs typeface="Times New Roman" panose="02020603050405020304" pitchFamily="18" charset="0"/>
            </a:rPr>
            <a:t> </a:t>
          </a:r>
          <a:endParaRPr lang="en-US" sz="1200">
            <a:effectLst/>
            <a:latin typeface="Times" panose="02020603050405020304" pitchFamily="18" charset="0"/>
            <a:ea typeface="Times" panose="02020603050405020304" pitchFamily="18" charset="0"/>
            <a:cs typeface="Times New Roman" panose="02020603050405020304" pitchFamily="18" charset="0"/>
          </a:endParaRPr>
        </a:p>
      </xdr:txBody>
    </xdr:sp>
    <xdr:clientData/>
  </xdr:twoCellAnchor>
  <xdr:twoCellAnchor>
    <xdr:from>
      <xdr:col>1</xdr:col>
      <xdr:colOff>635000</xdr:colOff>
      <xdr:row>48</xdr:row>
      <xdr:rowOff>38100</xdr:rowOff>
    </xdr:from>
    <xdr:to>
      <xdr:col>5</xdr:col>
      <xdr:colOff>927100</xdr:colOff>
      <xdr:row>50</xdr:row>
      <xdr:rowOff>123825</xdr:rowOff>
    </xdr:to>
    <xdr:sp macro="" textlink="">
      <xdr:nvSpPr>
        <xdr:cNvPr id="5" name="Text Box 8">
          <a:extLst>
            <a:ext uri="{FF2B5EF4-FFF2-40B4-BE49-F238E27FC236}">
              <a16:creationId xmlns:a16="http://schemas.microsoft.com/office/drawing/2014/main" id="{00000000-0008-0000-0000-000005000000}"/>
            </a:ext>
          </a:extLst>
        </xdr:cNvPr>
        <xdr:cNvSpPr txBox="1">
          <a:spLocks noChangeArrowheads="1"/>
        </xdr:cNvSpPr>
      </xdr:nvSpPr>
      <xdr:spPr bwMode="auto">
        <a:xfrm>
          <a:off x="901700" y="14884400"/>
          <a:ext cx="6362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0" marR="0" algn="ctr">
            <a:spcBef>
              <a:spcPts val="0"/>
            </a:spcBef>
            <a:spcAft>
              <a:spcPts val="0"/>
            </a:spcAft>
          </a:pPr>
          <a:r>
            <a:rPr lang="en-US" sz="900">
              <a:effectLst/>
              <a:latin typeface="Times New Roman" panose="02020603050405020304" pitchFamily="18" charset="0"/>
              <a:ea typeface="+mn-ea"/>
              <a:cs typeface="Times New Roman" panose="02020603050405020304" pitchFamily="18" charset="0"/>
            </a:rPr>
            <a:t>University programs, activities, and facilities are available to all without regard to race, color, sex, gender identity or expression, sexual orientation, marital status, age, national origin, political affiliation, physical or mental disability, religion, protected veteran status, genetic information, personal appearance, or any other legally protected class.</a:t>
          </a:r>
          <a:r>
            <a:rPr lang="en-US" sz="900">
              <a:effectLst/>
              <a:latin typeface="Times New Roman" panose="02020603050405020304" pitchFamily="18" charset="0"/>
              <a:ea typeface="Times" panose="02020603050405020304" pitchFamily="18" charset="0"/>
              <a:cs typeface="Times New Roman" panose="02020603050405020304" pitchFamily="18" charset="0"/>
            </a:rPr>
            <a:t> </a:t>
          </a:r>
        </a:p>
        <a:p>
          <a:pPr marL="0" marR="0">
            <a:spcBef>
              <a:spcPts val="0"/>
            </a:spcBef>
            <a:spcAft>
              <a:spcPts val="0"/>
            </a:spcAft>
          </a:pPr>
          <a:r>
            <a:rPr lang="en-US" sz="1200">
              <a:effectLst/>
              <a:latin typeface="Times" panose="02020603050405020304" pitchFamily="18" charset="0"/>
              <a:ea typeface="Times"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1660070</xdr:colOff>
      <xdr:row>0</xdr:row>
      <xdr:rowOff>721179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57499" cy="7211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abSelected="1" zoomScale="75" zoomScaleNormal="75" workbookViewId="0">
      <selection activeCell="B1" sqref="B1"/>
    </sheetView>
  </sheetViews>
  <sheetFormatPr defaultColWidth="8.6640625" defaultRowHeight="15" x14ac:dyDescent="0.25"/>
  <cols>
    <col min="1" max="1" width="2.33203125" style="4" customWidth="1"/>
    <col min="2" max="2" width="11.06640625" style="4" customWidth="1"/>
    <col min="3" max="3" width="18.53125" style="4" customWidth="1"/>
    <col min="4" max="8" width="12.53125" style="4" customWidth="1"/>
    <col min="9" max="16384" width="8.6640625" style="4"/>
  </cols>
  <sheetData>
    <row r="1" spans="1:8" ht="79.5" customHeight="1" x14ac:dyDescent="0.25">
      <c r="B1" s="5" t="s">
        <v>80</v>
      </c>
    </row>
    <row r="2" spans="1:8" ht="9.75" customHeight="1" x14ac:dyDescent="0.25"/>
    <row r="3" spans="1:8" ht="22.8" x14ac:dyDescent="0.4">
      <c r="A3" s="54" t="s">
        <v>50</v>
      </c>
      <c r="B3" s="54"/>
      <c r="C3" s="54"/>
      <c r="D3" s="54"/>
      <c r="E3" s="54"/>
      <c r="F3" s="54"/>
    </row>
    <row r="4" spans="1:8" ht="22.8" x14ac:dyDescent="0.25">
      <c r="A4" s="55" t="s">
        <v>24</v>
      </c>
      <c r="B4" s="56"/>
      <c r="C4" s="56"/>
      <c r="D4" s="56"/>
      <c r="E4" s="56"/>
      <c r="F4" s="56"/>
    </row>
    <row r="5" spans="1:8" ht="27" customHeight="1" x14ac:dyDescent="0.25">
      <c r="B5" s="57" t="s">
        <v>17</v>
      </c>
      <c r="C5" s="56"/>
      <c r="D5" s="56"/>
      <c r="E5" s="56"/>
      <c r="F5" s="56"/>
    </row>
    <row r="6" spans="1:8" ht="15.6" x14ac:dyDescent="0.3">
      <c r="A6" s="4" t="s">
        <v>0</v>
      </c>
      <c r="C6" s="51"/>
      <c r="D6" s="52"/>
      <c r="E6" s="52"/>
      <c r="F6" s="52"/>
    </row>
    <row r="8" spans="1:8" ht="17.399999999999999" x14ac:dyDescent="0.3">
      <c r="A8" s="6" t="s">
        <v>64</v>
      </c>
    </row>
    <row r="10" spans="1:8" ht="15.6" x14ac:dyDescent="0.3">
      <c r="B10" s="4" t="s">
        <v>1</v>
      </c>
      <c r="C10" s="1"/>
      <c r="D10" s="7" t="s">
        <v>2</v>
      </c>
      <c r="E10" s="1"/>
    </row>
    <row r="11" spans="1:8" x14ac:dyDescent="0.25">
      <c r="C11" s="8"/>
      <c r="D11" s="9"/>
    </row>
    <row r="12" spans="1:8" ht="17.399999999999999" x14ac:dyDescent="0.3">
      <c r="A12" s="6" t="s">
        <v>3</v>
      </c>
      <c r="B12" s="4" t="s">
        <v>4</v>
      </c>
      <c r="E12" s="10">
        <f>IF(OR(ISBLANK(E10),ISBLANK(C10)),0,IF(C10&gt;E10,"ERROR",E10-C10+1))</f>
        <v>0</v>
      </c>
    </row>
    <row r="13" spans="1:8" ht="33" customHeight="1" x14ac:dyDescent="0.3">
      <c r="A13" s="62" t="s">
        <v>21</v>
      </c>
      <c r="B13" s="62"/>
      <c r="C13" s="62"/>
      <c r="D13" s="62"/>
      <c r="E13" s="62"/>
      <c r="F13" s="62"/>
    </row>
    <row r="14" spans="1:8" x14ac:dyDescent="0.25">
      <c r="B14" s="11"/>
      <c r="C14" s="12"/>
      <c r="D14" s="45">
        <v>1</v>
      </c>
      <c r="E14" s="45">
        <v>2</v>
      </c>
      <c r="F14" s="45">
        <v>3</v>
      </c>
      <c r="G14" s="45">
        <v>4</v>
      </c>
      <c r="H14" s="45">
        <v>5</v>
      </c>
    </row>
    <row r="15" spans="1:8" ht="30.75" customHeight="1" x14ac:dyDescent="0.25">
      <c r="A15" s="13" t="s">
        <v>5</v>
      </c>
      <c r="B15" s="77" t="s">
        <v>18</v>
      </c>
      <c r="C15" s="78"/>
      <c r="D15" s="2"/>
      <c r="E15" s="2"/>
      <c r="F15" s="2"/>
      <c r="G15" s="2"/>
      <c r="H15" s="2"/>
    </row>
    <row r="16" spans="1:8" ht="30.75" customHeight="1" x14ac:dyDescent="0.25">
      <c r="A16" s="14" t="s">
        <v>6</v>
      </c>
      <c r="B16" s="58" t="s">
        <v>19</v>
      </c>
      <c r="C16" s="59"/>
      <c r="D16" s="3"/>
      <c r="E16" s="3"/>
      <c r="F16" s="3"/>
      <c r="G16" s="3"/>
      <c r="H16" s="3"/>
    </row>
    <row r="17" spans="1:11" ht="30.75" customHeight="1" x14ac:dyDescent="0.25">
      <c r="A17" s="14" t="s">
        <v>7</v>
      </c>
      <c r="B17" s="58" t="s">
        <v>51</v>
      </c>
      <c r="C17" s="59"/>
      <c r="D17" s="15" t="str">
        <f>IF(D16="","0",((D16+3)/2))</f>
        <v>0</v>
      </c>
      <c r="E17" s="15" t="str">
        <f>IF(E16="","0",((E16+3)/2))</f>
        <v>0</v>
      </c>
      <c r="F17" s="15" t="str">
        <f>IF(F16="","0",((F16+3)/2))</f>
        <v>0</v>
      </c>
      <c r="G17" s="15" t="str">
        <f t="shared" ref="G17:H17" si="0">IF(G16="","0",((G16+3)/2))</f>
        <v>0</v>
      </c>
      <c r="H17" s="15" t="str">
        <f t="shared" si="0"/>
        <v>0</v>
      </c>
    </row>
    <row r="18" spans="1:11" ht="29.25" customHeight="1" x14ac:dyDescent="0.25">
      <c r="A18" s="14" t="s">
        <v>8</v>
      </c>
      <c r="B18" s="43" t="s">
        <v>20</v>
      </c>
      <c r="C18" s="42"/>
      <c r="D18" s="53"/>
      <c r="E18" s="53"/>
      <c r="F18" s="53"/>
      <c r="G18" s="53"/>
      <c r="H18" s="53"/>
    </row>
    <row r="19" spans="1:11" ht="29.25" customHeight="1" x14ac:dyDescent="0.25">
      <c r="A19" s="13" t="s">
        <v>9</v>
      </c>
      <c r="B19" s="58" t="s">
        <v>52</v>
      </c>
      <c r="C19" s="59"/>
      <c r="D19" s="3">
        <v>1</v>
      </c>
      <c r="E19" s="3">
        <v>1</v>
      </c>
      <c r="F19" s="3">
        <v>1</v>
      </c>
      <c r="G19" s="3">
        <v>1</v>
      </c>
      <c r="H19" s="3">
        <v>1</v>
      </c>
    </row>
    <row r="20" spans="1:11" ht="35.25" customHeight="1" x14ac:dyDescent="0.25">
      <c r="A20" s="13" t="s">
        <v>10</v>
      </c>
      <c r="B20" s="66" t="s">
        <v>65</v>
      </c>
      <c r="C20" s="67"/>
      <c r="D20" s="16">
        <f>(D17*D18*(D19/100)/1000)</f>
        <v>0</v>
      </c>
      <c r="E20" s="16">
        <f t="shared" ref="E20:F20" si="1">(E17*E18*(E19/100)/1000)</f>
        <v>0</v>
      </c>
      <c r="F20" s="16">
        <f t="shared" si="1"/>
        <v>0</v>
      </c>
      <c r="G20" s="16">
        <f t="shared" ref="G20:H20" si="2">(G17*G18*(G19/100)/1000)</f>
        <v>0</v>
      </c>
      <c r="H20" s="16">
        <f t="shared" si="2"/>
        <v>0</v>
      </c>
    </row>
    <row r="21" spans="1:11" ht="34.5" customHeight="1" x14ac:dyDescent="0.25">
      <c r="A21" s="14" t="s">
        <v>11</v>
      </c>
      <c r="B21" s="58" t="s">
        <v>53</v>
      </c>
      <c r="C21" s="59"/>
      <c r="D21" s="15">
        <f>$E$12-D22</f>
        <v>-50</v>
      </c>
      <c r="E21" s="15">
        <f t="shared" ref="E21:F21" si="3">$E$12-E22</f>
        <v>-50</v>
      </c>
      <c r="F21" s="15">
        <f t="shared" si="3"/>
        <v>-50</v>
      </c>
      <c r="G21" s="15">
        <f t="shared" ref="G21" si="4">$E$12-G22</f>
        <v>-50</v>
      </c>
      <c r="H21" s="15">
        <f t="shared" ref="H21" si="5">$E$12-H22</f>
        <v>-50</v>
      </c>
    </row>
    <row r="22" spans="1:11" ht="33" customHeight="1" x14ac:dyDescent="0.25">
      <c r="A22" s="14" t="s">
        <v>12</v>
      </c>
      <c r="B22" s="68" t="s">
        <v>54</v>
      </c>
      <c r="C22" s="69"/>
      <c r="D22" s="3">
        <v>50</v>
      </c>
      <c r="E22" s="3">
        <v>50</v>
      </c>
      <c r="F22" s="3">
        <v>50</v>
      </c>
      <c r="G22" s="3">
        <v>50</v>
      </c>
      <c r="H22" s="3">
        <v>50</v>
      </c>
      <c r="I22" s="9"/>
      <c r="J22" s="9"/>
      <c r="K22" s="9"/>
    </row>
    <row r="23" spans="1:11" ht="24" customHeight="1" x14ac:dyDescent="0.25">
      <c r="A23" s="14" t="s">
        <v>13</v>
      </c>
      <c r="B23" s="63" t="s">
        <v>55</v>
      </c>
      <c r="C23" s="64"/>
      <c r="D23" s="3">
        <v>6</v>
      </c>
      <c r="E23" s="3">
        <v>6</v>
      </c>
      <c r="F23" s="3">
        <v>6</v>
      </c>
      <c r="G23" s="3">
        <v>6</v>
      </c>
      <c r="H23" s="3">
        <v>6</v>
      </c>
      <c r="I23" s="9"/>
      <c r="J23" s="9"/>
      <c r="K23" s="9"/>
    </row>
    <row r="24" spans="1:11" ht="31.5" customHeight="1" x14ac:dyDescent="0.25">
      <c r="A24" s="14" t="s">
        <v>14</v>
      </c>
      <c r="B24" s="58" t="s">
        <v>63</v>
      </c>
      <c r="C24" s="75"/>
      <c r="D24" s="33">
        <f>(D22*(24-D23))/24</f>
        <v>37.5</v>
      </c>
      <c r="E24" s="33">
        <f t="shared" ref="E24:F24" si="6">(E22*(24-E23))/24</f>
        <v>37.5</v>
      </c>
      <c r="F24" s="33">
        <f t="shared" si="6"/>
        <v>37.5</v>
      </c>
      <c r="G24" s="33">
        <f t="shared" ref="G24:H24" si="7">(G22*(24-G23))/24</f>
        <v>37.5</v>
      </c>
      <c r="H24" s="33">
        <f t="shared" si="7"/>
        <v>37.5</v>
      </c>
    </row>
    <row r="25" spans="1:11" ht="33" customHeight="1" x14ac:dyDescent="0.25">
      <c r="A25" s="14" t="s">
        <v>15</v>
      </c>
      <c r="B25" s="58" t="s">
        <v>34</v>
      </c>
      <c r="C25" s="59"/>
      <c r="D25" s="33">
        <f>(D21+D24)</f>
        <v>-12.5</v>
      </c>
      <c r="E25" s="33">
        <f t="shared" ref="E25:F25" si="8">(E21+E24)</f>
        <v>-12.5</v>
      </c>
      <c r="F25" s="33">
        <f t="shared" si="8"/>
        <v>-12.5</v>
      </c>
      <c r="G25" s="33">
        <f t="shared" ref="G25:H25" si="9">(G21+G24)</f>
        <v>-12.5</v>
      </c>
      <c r="H25" s="33">
        <f t="shared" si="9"/>
        <v>-12.5</v>
      </c>
    </row>
    <row r="26" spans="1:11" ht="32.25" customHeight="1" x14ac:dyDescent="0.25">
      <c r="A26" s="14" t="s">
        <v>26</v>
      </c>
      <c r="B26" s="58" t="s">
        <v>56</v>
      </c>
      <c r="C26" s="59"/>
      <c r="D26" s="33">
        <f>+$E$12-D25</f>
        <v>12.5</v>
      </c>
      <c r="E26" s="33">
        <f t="shared" ref="E26:F26" si="10">+$E$12-E25</f>
        <v>12.5</v>
      </c>
      <c r="F26" s="33">
        <f t="shared" si="10"/>
        <v>12.5</v>
      </c>
      <c r="G26" s="33">
        <f t="shared" ref="G26:H26" si="11">+$E$12-G25</f>
        <v>12.5</v>
      </c>
      <c r="H26" s="33">
        <f t="shared" si="11"/>
        <v>12.5</v>
      </c>
    </row>
    <row r="27" spans="1:11" ht="33.75" customHeight="1" x14ac:dyDescent="0.25">
      <c r="A27" s="14" t="s">
        <v>27</v>
      </c>
      <c r="B27" s="58" t="s">
        <v>22</v>
      </c>
      <c r="C27" s="59"/>
      <c r="D27" s="15">
        <v>57</v>
      </c>
      <c r="E27" s="15">
        <v>57</v>
      </c>
      <c r="F27" s="15">
        <v>57</v>
      </c>
      <c r="G27" s="15">
        <v>57</v>
      </c>
      <c r="H27" s="15">
        <v>57</v>
      </c>
    </row>
    <row r="28" spans="1:11" ht="32.25" customHeight="1" x14ac:dyDescent="0.25">
      <c r="A28" s="17" t="s">
        <v>28</v>
      </c>
      <c r="B28" s="72" t="s">
        <v>57</v>
      </c>
      <c r="C28" s="73"/>
      <c r="D28" s="18">
        <f>(D20*D26*D27)/2000</f>
        <v>0</v>
      </c>
      <c r="E28" s="18">
        <f>(E20*E26*E27)/2000</f>
        <v>0</v>
      </c>
      <c r="F28" s="18">
        <f>(F20*F26*F27)/2000</f>
        <v>0</v>
      </c>
      <c r="G28" s="18">
        <f t="shared" ref="G28:H28" si="12">(G20*G26*G27)/2000</f>
        <v>0</v>
      </c>
      <c r="H28" s="18">
        <f t="shared" si="12"/>
        <v>0</v>
      </c>
    </row>
    <row r="29" spans="1:11" ht="32.25" customHeight="1" x14ac:dyDescent="0.25">
      <c r="A29" s="19"/>
      <c r="B29" s="20"/>
      <c r="C29" s="20"/>
      <c r="D29" s="21"/>
      <c r="E29" s="22"/>
      <c r="F29" s="22"/>
    </row>
    <row r="30" spans="1:11" ht="18" customHeight="1" x14ac:dyDescent="0.25">
      <c r="A30" s="61" t="s">
        <v>23</v>
      </c>
      <c r="B30" s="61"/>
      <c r="C30" s="61"/>
      <c r="D30" s="61"/>
      <c r="E30" s="61"/>
      <c r="F30" s="61"/>
    </row>
    <row r="31" spans="1:11" ht="15" customHeight="1" x14ac:dyDescent="0.25">
      <c r="A31" s="14"/>
      <c r="B31" s="43"/>
      <c r="C31" s="44"/>
      <c r="D31" s="46">
        <v>1</v>
      </c>
      <c r="E31" s="46">
        <v>2</v>
      </c>
      <c r="F31" s="47">
        <v>3</v>
      </c>
      <c r="G31" s="47">
        <v>3</v>
      </c>
      <c r="H31" s="47">
        <v>3</v>
      </c>
    </row>
    <row r="32" spans="1:11" ht="32.25" customHeight="1" x14ac:dyDescent="0.25">
      <c r="A32" s="17" t="s">
        <v>29</v>
      </c>
      <c r="B32" s="70" t="s">
        <v>58</v>
      </c>
      <c r="C32" s="59"/>
      <c r="D32" s="30"/>
      <c r="E32" s="30"/>
      <c r="F32" s="30"/>
      <c r="G32" s="30"/>
      <c r="H32" s="30"/>
    </row>
    <row r="33" spans="1:8" ht="32.25" customHeight="1" x14ac:dyDescent="0.25">
      <c r="A33" s="23" t="s">
        <v>16</v>
      </c>
      <c r="B33" s="71" t="s">
        <v>59</v>
      </c>
      <c r="C33" s="71"/>
      <c r="D33" s="31"/>
      <c r="E33" s="31"/>
      <c r="F33" s="31"/>
      <c r="G33" s="31"/>
      <c r="H33" s="31"/>
    </row>
    <row r="34" spans="1:8" ht="32.25" customHeight="1" x14ac:dyDescent="0.25">
      <c r="A34" s="24" t="s">
        <v>30</v>
      </c>
      <c r="B34" s="60" t="s">
        <v>60</v>
      </c>
      <c r="C34" s="60"/>
      <c r="D34" s="25">
        <f>(D32*D33)/43560</f>
        <v>0</v>
      </c>
      <c r="E34" s="25">
        <f t="shared" ref="E34:F34" si="13">(E32*E33)/43560</f>
        <v>0</v>
      </c>
      <c r="F34" s="25">
        <f t="shared" si="13"/>
        <v>0</v>
      </c>
      <c r="G34" s="25">
        <f t="shared" ref="G34:H34" si="14">(G32*G33)/43560</f>
        <v>0</v>
      </c>
      <c r="H34" s="25">
        <f t="shared" si="14"/>
        <v>0</v>
      </c>
    </row>
    <row r="35" spans="1:8" ht="30.75" customHeight="1" x14ac:dyDescent="0.3">
      <c r="A35" s="26" t="s">
        <v>31</v>
      </c>
      <c r="B35" s="76" t="s">
        <v>48</v>
      </c>
      <c r="C35" s="76"/>
      <c r="D35" s="27">
        <f>IF(D34=0,0,((D28*34)/D34))</f>
        <v>0</v>
      </c>
      <c r="E35" s="27">
        <f>IF(E34=0,0,((E28*34)/E34))</f>
        <v>0</v>
      </c>
      <c r="F35" s="27">
        <f>IF(F34=0,0,((F28*34)/F34))</f>
        <v>0</v>
      </c>
      <c r="G35" s="27">
        <f t="shared" ref="G35:H35" si="15">IF(G34=0,0,((G28*34)/G34))</f>
        <v>0</v>
      </c>
      <c r="H35" s="27">
        <f t="shared" si="15"/>
        <v>0</v>
      </c>
    </row>
    <row r="36" spans="1:8" ht="31.5" customHeight="1" x14ac:dyDescent="0.3">
      <c r="A36" s="26" t="s">
        <v>32</v>
      </c>
      <c r="B36" s="79" t="s">
        <v>61</v>
      </c>
      <c r="C36" s="79"/>
      <c r="D36" s="32"/>
      <c r="E36" s="32"/>
      <c r="F36" s="32"/>
      <c r="G36" s="32"/>
      <c r="H36" s="32"/>
    </row>
    <row r="37" spans="1:8" ht="31.5" customHeight="1" x14ac:dyDescent="0.3">
      <c r="A37" s="26" t="s">
        <v>33</v>
      </c>
      <c r="B37" s="79" t="s">
        <v>62</v>
      </c>
      <c r="C37" s="79"/>
      <c r="D37" s="28" t="str">
        <f>IF(D36=0,"",(D35/D36))</f>
        <v/>
      </c>
      <c r="E37" s="28" t="str">
        <f t="shared" ref="E37:F37" si="16">IF(E36=0,"",(E35/E36))</f>
        <v/>
      </c>
      <c r="F37" s="28" t="str">
        <f t="shared" si="16"/>
        <v/>
      </c>
      <c r="G37" s="28" t="str">
        <f t="shared" ref="G37:H37" si="17">IF(G36=0,"",(G35/G36))</f>
        <v/>
      </c>
      <c r="H37" s="28" t="str">
        <f t="shared" si="17"/>
        <v/>
      </c>
    </row>
    <row r="38" spans="1:8" ht="14.25" customHeight="1" x14ac:dyDescent="0.25">
      <c r="B38" s="29"/>
      <c r="C38" s="29"/>
      <c r="D38" s="9"/>
    </row>
    <row r="39" spans="1:8" ht="30.75" customHeight="1" x14ac:dyDescent="0.3">
      <c r="B39" s="74" t="s">
        <v>25</v>
      </c>
      <c r="C39" s="74"/>
    </row>
    <row r="40" spans="1:8" ht="30.45" customHeight="1" x14ac:dyDescent="0.25">
      <c r="A40" s="48" t="s">
        <v>66</v>
      </c>
      <c r="B40" s="70" t="s">
        <v>79</v>
      </c>
      <c r="C40" s="58"/>
      <c r="D40" s="58"/>
      <c r="E40" s="58"/>
      <c r="F40" s="58"/>
      <c r="G40" s="59"/>
      <c r="H40" s="29"/>
    </row>
    <row r="41" spans="1:8" ht="15" customHeight="1" x14ac:dyDescent="0.25">
      <c r="A41" s="48" t="s">
        <v>67</v>
      </c>
      <c r="B41" s="81" t="s">
        <v>73</v>
      </c>
      <c r="C41" s="81"/>
      <c r="D41" s="81"/>
      <c r="E41" s="81"/>
      <c r="F41" s="81"/>
      <c r="G41" s="81"/>
    </row>
    <row r="42" spans="1:8" ht="15" customHeight="1" x14ac:dyDescent="0.25">
      <c r="A42" s="48" t="s">
        <v>68</v>
      </c>
      <c r="B42" s="82" t="s">
        <v>74</v>
      </c>
      <c r="C42" s="82"/>
      <c r="D42" s="82"/>
      <c r="E42" s="82"/>
      <c r="F42" s="82"/>
      <c r="G42" s="82"/>
    </row>
    <row r="43" spans="1:8" ht="30" customHeight="1" x14ac:dyDescent="0.25">
      <c r="A43" s="49" t="s">
        <v>69</v>
      </c>
      <c r="B43" s="80" t="s">
        <v>75</v>
      </c>
      <c r="C43" s="80"/>
      <c r="D43" s="80"/>
      <c r="E43" s="80"/>
      <c r="F43" s="80"/>
      <c r="G43" s="80"/>
      <c r="H43" s="29"/>
    </row>
    <row r="44" spans="1:8" ht="15" customHeight="1" x14ac:dyDescent="0.25">
      <c r="A44" s="49" t="s">
        <v>70</v>
      </c>
      <c r="B44" s="80" t="s">
        <v>76</v>
      </c>
      <c r="C44" s="80"/>
      <c r="D44" s="80"/>
      <c r="E44" s="80"/>
      <c r="F44" s="80"/>
      <c r="G44" s="80"/>
    </row>
    <row r="45" spans="1:8" ht="15" customHeight="1" x14ac:dyDescent="0.25">
      <c r="A45" s="50"/>
      <c r="B45" s="80"/>
      <c r="C45" s="80"/>
      <c r="D45" s="80"/>
      <c r="E45" s="80"/>
      <c r="F45" s="80"/>
      <c r="G45" s="80"/>
    </row>
    <row r="46" spans="1:8" ht="15" customHeight="1" x14ac:dyDescent="0.25">
      <c r="A46" s="50" t="s">
        <v>71</v>
      </c>
      <c r="B46" s="80" t="s">
        <v>77</v>
      </c>
      <c r="C46" s="80"/>
      <c r="D46" s="80"/>
      <c r="E46" s="80"/>
      <c r="F46" s="80"/>
      <c r="G46" s="80"/>
    </row>
    <row r="47" spans="1:8" ht="15" customHeight="1" x14ac:dyDescent="0.25">
      <c r="A47" s="48" t="s">
        <v>72</v>
      </c>
      <c r="B47" s="80" t="s">
        <v>78</v>
      </c>
      <c r="C47" s="80"/>
      <c r="D47" s="80"/>
      <c r="E47" s="80"/>
      <c r="F47" s="80"/>
      <c r="G47" s="80"/>
    </row>
    <row r="48" spans="1:8" ht="15" customHeight="1" x14ac:dyDescent="0.25"/>
    <row r="50" spans="1:6" x14ac:dyDescent="0.25">
      <c r="A50" s="65"/>
      <c r="B50" s="65"/>
      <c r="C50" s="65"/>
      <c r="D50" s="65"/>
      <c r="E50" s="65"/>
      <c r="F50" s="65"/>
    </row>
    <row r="51" spans="1:6" x14ac:dyDescent="0.25">
      <c r="A51" s="65"/>
      <c r="B51" s="65"/>
      <c r="C51" s="65"/>
      <c r="D51" s="65"/>
      <c r="E51" s="65"/>
      <c r="F51" s="65"/>
    </row>
    <row r="52" spans="1:6" x14ac:dyDescent="0.25">
      <c r="A52" s="65"/>
      <c r="B52" s="65"/>
      <c r="C52" s="65"/>
      <c r="D52" s="65"/>
      <c r="E52" s="65"/>
      <c r="F52" s="65"/>
    </row>
    <row r="53" spans="1:6" x14ac:dyDescent="0.25">
      <c r="A53" s="65"/>
      <c r="B53" s="65"/>
      <c r="C53" s="65"/>
      <c r="D53" s="65"/>
      <c r="E53" s="65"/>
      <c r="F53" s="65"/>
    </row>
  </sheetData>
  <sheetProtection sheet="1" objects="1" scenarios="1"/>
  <mergeCells count="36">
    <mergeCell ref="B44:G45"/>
    <mergeCell ref="B46:G46"/>
    <mergeCell ref="B47:G47"/>
    <mergeCell ref="B37:C37"/>
    <mergeCell ref="B40:G40"/>
    <mergeCell ref="B43:G43"/>
    <mergeCell ref="B41:G41"/>
    <mergeCell ref="B42:G42"/>
    <mergeCell ref="A53:F53"/>
    <mergeCell ref="B20:C20"/>
    <mergeCell ref="B21:C21"/>
    <mergeCell ref="B22:C22"/>
    <mergeCell ref="B26:C26"/>
    <mergeCell ref="B32:C32"/>
    <mergeCell ref="B33:C33"/>
    <mergeCell ref="B28:C28"/>
    <mergeCell ref="B39:C39"/>
    <mergeCell ref="B27:C27"/>
    <mergeCell ref="A52:F52"/>
    <mergeCell ref="B24:C24"/>
    <mergeCell ref="B35:C35"/>
    <mergeCell ref="A50:F50"/>
    <mergeCell ref="A51:F51"/>
    <mergeCell ref="B36:C36"/>
    <mergeCell ref="A3:F3"/>
    <mergeCell ref="A4:F4"/>
    <mergeCell ref="B5:F5"/>
    <mergeCell ref="B17:C17"/>
    <mergeCell ref="B34:C34"/>
    <mergeCell ref="A30:F30"/>
    <mergeCell ref="A13:F13"/>
    <mergeCell ref="B16:C16"/>
    <mergeCell ref="B25:C25"/>
    <mergeCell ref="B23:C23"/>
    <mergeCell ref="B15:C15"/>
    <mergeCell ref="B19:C19"/>
  </mergeCells>
  <phoneticPr fontId="0" type="noConversion"/>
  <pageMargins left="0.99" right="0.75" top="0.5" bottom="0.5" header="0.5" footer="0.5"/>
  <pageSetup scale="57"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zoomScale="70" zoomScaleNormal="70" workbookViewId="0">
      <selection activeCell="B24" sqref="B24"/>
    </sheetView>
  </sheetViews>
  <sheetFormatPr defaultRowHeight="20.399999999999999" x14ac:dyDescent="0.35"/>
  <cols>
    <col min="1" max="1" width="10.46484375" customWidth="1"/>
    <col min="2" max="2" width="36.73046875" customWidth="1"/>
    <col min="3" max="3" width="38.1328125" customWidth="1"/>
  </cols>
  <sheetData>
    <row r="1" spans="2:3" ht="66.75" customHeight="1" x14ac:dyDescent="0.35"/>
    <row r="2" spans="2:3" ht="21.6" thickBot="1" x14ac:dyDescent="0.45">
      <c r="B2" s="83" t="s">
        <v>39</v>
      </c>
      <c r="C2" s="83"/>
    </row>
    <row r="3" spans="2:3" ht="21" thickTop="1" x14ac:dyDescent="0.35">
      <c r="B3" s="34" t="s">
        <v>49</v>
      </c>
      <c r="C3" s="35" t="s">
        <v>46</v>
      </c>
    </row>
    <row r="4" spans="2:3" x14ac:dyDescent="0.35">
      <c r="B4" s="36" t="s">
        <v>41</v>
      </c>
      <c r="C4" s="37">
        <v>65</v>
      </c>
    </row>
    <row r="5" spans="2:3" x14ac:dyDescent="0.35">
      <c r="B5" s="36" t="s">
        <v>40</v>
      </c>
      <c r="C5" s="37">
        <v>130</v>
      </c>
    </row>
    <row r="6" spans="2:3" x14ac:dyDescent="0.35">
      <c r="B6" s="36" t="s">
        <v>45</v>
      </c>
      <c r="C6" s="37">
        <v>150</v>
      </c>
    </row>
    <row r="7" spans="2:3" x14ac:dyDescent="0.35">
      <c r="B7" s="36" t="s">
        <v>42</v>
      </c>
      <c r="C7" s="37">
        <v>130</v>
      </c>
    </row>
    <row r="8" spans="2:3" x14ac:dyDescent="0.35">
      <c r="B8" s="36" t="s">
        <v>43</v>
      </c>
      <c r="C8" s="37">
        <v>85</v>
      </c>
    </row>
    <row r="9" spans="2:3" ht="21" thickBot="1" x14ac:dyDescent="0.4">
      <c r="B9" s="38" t="s">
        <v>44</v>
      </c>
      <c r="C9" s="39">
        <v>130</v>
      </c>
    </row>
    <row r="10" spans="2:3" ht="21" thickTop="1" x14ac:dyDescent="0.35"/>
    <row r="12" spans="2:3" x14ac:dyDescent="0.35">
      <c r="B12" s="41" t="s">
        <v>47</v>
      </c>
    </row>
    <row r="13" spans="2:3" x14ac:dyDescent="0.35">
      <c r="B13" s="41"/>
    </row>
    <row r="17" spans="1:4" x14ac:dyDescent="0.35">
      <c r="B17" s="84" t="s">
        <v>35</v>
      </c>
      <c r="C17" s="84"/>
    </row>
    <row r="18" spans="1:4" x14ac:dyDescent="0.35">
      <c r="B18" s="84" t="s">
        <v>36</v>
      </c>
      <c r="C18" s="84"/>
    </row>
    <row r="19" spans="1:4" x14ac:dyDescent="0.35">
      <c r="B19" s="84" t="s">
        <v>37</v>
      </c>
      <c r="C19" s="84"/>
    </row>
    <row r="20" spans="1:4" x14ac:dyDescent="0.35">
      <c r="B20" s="84" t="s">
        <v>38</v>
      </c>
      <c r="C20" s="84"/>
    </row>
    <row r="25" spans="1:4" x14ac:dyDescent="0.35">
      <c r="A25" s="40"/>
      <c r="D25" s="40"/>
    </row>
    <row r="26" spans="1:4" x14ac:dyDescent="0.35">
      <c r="A26" s="40"/>
      <c r="D26" s="40"/>
    </row>
    <row r="27" spans="1:4" x14ac:dyDescent="0.35">
      <c r="A27" s="40"/>
      <c r="D27" s="40"/>
    </row>
    <row r="28" spans="1:4" x14ac:dyDescent="0.35">
      <c r="A28" s="40"/>
      <c r="D28" s="40"/>
    </row>
  </sheetData>
  <sheetProtection algorithmName="SHA-512" hashValue="V8FL0Qg2/niA+IAWqSGlEIyvcS1iSLVY1ypRIcY9P+zCOkrGxDCA+KLsaLBJ5Xg48RinCRdyB+UO7K3mCByH+A==" saltValue="dvFb63FOhUTz45R4i5JGhA==" spinCount="100000" sheet="1" objects="1" scenarios="1"/>
  <mergeCells count="5">
    <mergeCell ref="B2:C2"/>
    <mergeCell ref="B17:C17"/>
    <mergeCell ref="B18:C18"/>
    <mergeCell ref="B19:C19"/>
    <mergeCell ref="B20:C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Table 1</vt:lpstr>
    </vt:vector>
  </TitlesOfParts>
  <Company>umcp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agnr</dc:creator>
  <cp:lastModifiedBy>Susan L. Barnes</cp:lastModifiedBy>
  <cp:lastPrinted>2024-06-26T18:48:18Z</cp:lastPrinted>
  <dcterms:created xsi:type="dcterms:W3CDTF">2003-03-07T18:19:37Z</dcterms:created>
  <dcterms:modified xsi:type="dcterms:W3CDTF">2024-06-27T19:00:52Z</dcterms:modified>
</cp:coreProperties>
</file>